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Greg\Documents\Dicsn Dudes\2020website\2020\dnd100\"/>
    </mc:Choice>
  </mc:AlternateContent>
  <xr:revisionPtr revIDLastSave="0" documentId="13_ncr:1_{905F3FBF-3805-4C82-AB61-398338721B81}" xr6:coauthVersionLast="45" xr6:coauthVersionMax="45" xr10:uidLastSave="{00000000-0000-0000-0000-000000000000}"/>
  <bookViews>
    <workbookView xWindow="1140" yWindow="1140" windowWidth="16660" windowHeight="9190" xr2:uid="{0F964F9D-CBDC-40E0-9608-6973D92D6BFB}"/>
  </bookViews>
  <sheets>
    <sheet name="dnd100blkCard" sheetId="2" r:id="rId1"/>
  </sheets>
  <externalReferences>
    <externalReference r:id="rId2"/>
  </externalReferences>
  <definedNames>
    <definedName name="courses">[1]Courses!$B$3:$G$59</definedName>
    <definedName name="dndpntval">[1]members!$B$62:$D$68</definedName>
    <definedName name="Handicapdata">[1]Handiapplied!$A$3:$AI$81</definedName>
    <definedName name="lkupschedule">[1]editSchedule!$C$4:$AJ$12</definedName>
    <definedName name="lkupWeeks">[1]editSchedule!$B$4:$AI$4</definedName>
    <definedName name="membernames">[1]members!$D$3:$D$59</definedName>
    <definedName name="Memberslookup">[1]members!$B$3:$C$58</definedName>
    <definedName name="notation">[1]members!$B$62:$B$66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2" l="1"/>
  <c r="J35" i="2"/>
  <c r="I35" i="2"/>
  <c r="H35" i="2"/>
  <c r="G35" i="2"/>
  <c r="F35" i="2"/>
  <c r="E35" i="2"/>
  <c r="D35" i="2"/>
  <c r="C35" i="2"/>
  <c r="B35" i="2"/>
  <c r="K30" i="2" l="1"/>
  <c r="J29" i="2"/>
  <c r="I29" i="2"/>
  <c r="H29" i="2"/>
  <c r="G29" i="2"/>
  <c r="F29" i="2"/>
  <c r="E29" i="2"/>
  <c r="D29" i="2"/>
  <c r="C29" i="2"/>
  <c r="B29" i="2"/>
  <c r="K28" i="2"/>
  <c r="L30" i="2" s="1"/>
  <c r="J27" i="2"/>
  <c r="I27" i="2"/>
  <c r="H27" i="2"/>
  <c r="G27" i="2"/>
  <c r="F27" i="2"/>
  <c r="E27" i="2"/>
  <c r="D27" i="2"/>
  <c r="C27" i="2"/>
  <c r="B27" i="2"/>
  <c r="K34" i="2"/>
  <c r="L36" i="2" s="1"/>
  <c r="K24" i="2"/>
  <c r="K22" i="2"/>
  <c r="K18" i="2"/>
  <c r="K16" i="2"/>
  <c r="A15" i="2"/>
  <c r="H17" i="2" s="1"/>
  <c r="K12" i="2"/>
  <c r="J11" i="2"/>
  <c r="I11" i="2"/>
  <c r="H11" i="2"/>
  <c r="G11" i="2"/>
  <c r="F11" i="2"/>
  <c r="E11" i="2"/>
  <c r="D11" i="2"/>
  <c r="C11" i="2"/>
  <c r="B11" i="2"/>
  <c r="L8" i="2"/>
  <c r="K7" i="2"/>
  <c r="J7" i="2"/>
  <c r="I7" i="2"/>
  <c r="H7" i="2"/>
  <c r="G7" i="2"/>
  <c r="F7" i="2"/>
  <c r="E7" i="2"/>
  <c r="D7" i="2"/>
  <c r="C7" i="2"/>
  <c r="B7" i="2"/>
  <c r="L6" i="2"/>
  <c r="M8" i="2" s="1"/>
  <c r="N3" i="2" s="1"/>
  <c r="K5" i="2"/>
  <c r="J5" i="2"/>
  <c r="I5" i="2"/>
  <c r="H5" i="2"/>
  <c r="G5" i="2"/>
  <c r="F5" i="2"/>
  <c r="E5" i="2"/>
  <c r="D5" i="2"/>
  <c r="C5" i="2"/>
  <c r="B5" i="2"/>
  <c r="B2" i="2"/>
  <c r="L18" i="2" l="1"/>
  <c r="L24" i="2"/>
  <c r="E15" i="2"/>
  <c r="C17" i="2"/>
  <c r="C15" i="2"/>
  <c r="G15" i="2"/>
  <c r="E17" i="2"/>
  <c r="I17" i="2"/>
  <c r="A21" i="2"/>
  <c r="D15" i="2"/>
  <c r="H15" i="2"/>
  <c r="B17" i="2"/>
  <c r="F17" i="2"/>
  <c r="J17" i="2"/>
  <c r="I15" i="2"/>
  <c r="G17" i="2"/>
  <c r="B15" i="2"/>
  <c r="F15" i="2"/>
  <c r="J15" i="2"/>
  <c r="D17" i="2"/>
  <c r="J23" i="2" l="1"/>
  <c r="F23" i="2"/>
  <c r="B23" i="2"/>
  <c r="H21" i="2"/>
  <c r="D21" i="2"/>
  <c r="E23" i="2"/>
  <c r="C21" i="2"/>
  <c r="H23" i="2"/>
  <c r="D23" i="2"/>
  <c r="J21" i="2"/>
  <c r="F21" i="2"/>
  <c r="B21" i="2"/>
  <c r="G21" i="2"/>
  <c r="G23" i="2"/>
  <c r="C23" i="2"/>
  <c r="I21" i="2"/>
  <c r="E21" i="2"/>
  <c r="I23" i="2"/>
  <c r="J33" i="2" l="1"/>
  <c r="F33" i="2"/>
  <c r="B33" i="2"/>
  <c r="H33" i="2"/>
  <c r="D33" i="2"/>
  <c r="E33" i="2"/>
  <c r="G33" i="2"/>
  <c r="C33" i="2"/>
  <c r="I33" i="2"/>
</calcChain>
</file>

<file path=xl/sharedStrings.xml><?xml version="1.0" encoding="utf-8"?>
<sst xmlns="http://schemas.openxmlformats.org/spreadsheetml/2006/main" count="26" uniqueCount="13">
  <si>
    <t>#</t>
  </si>
  <si>
    <t>Name</t>
  </si>
  <si>
    <t>Par 303</t>
  </si>
  <si>
    <t>Score</t>
  </si>
  <si>
    <t>Red Oak Burnsville 2 x 10</t>
  </si>
  <si>
    <t>F tot</t>
  </si>
  <si>
    <t>B tot</t>
  </si>
  <si>
    <t>TOT</t>
  </si>
  <si>
    <t>Northview Park Eagan 9</t>
  </si>
  <si>
    <t>Brockway Park Rosemount 2 x 9</t>
  </si>
  <si>
    <t>The Valley Invergrove Heights 18</t>
  </si>
  <si>
    <t>Garlough School West Saint Paul</t>
  </si>
  <si>
    <t>Highland Park Saint Paul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</si>
</sst>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sz val="28"/>
      <color theme="4" tint="0.39997558519241921"/>
      <name val="Gill Sans MT"/>
      <family val="2"/>
      <scheme val="minor"/>
    </font>
    <font>
      <sz val="28"/>
      <color rgb="FF000000"/>
      <name val="Stencil"/>
      <family val="5"/>
    </font>
    <font>
      <sz val="28"/>
      <color theme="1"/>
      <name val="Gill Sans MT"/>
      <family val="2"/>
      <scheme val="minor"/>
    </font>
    <font>
      <sz val="12"/>
      <color theme="4" tint="0.3999755851924192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b/>
      <sz val="11"/>
      <color theme="4" tint="0.3999755851924192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4" tint="0.3999755851924192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6"/>
      <color theme="1"/>
      <name val="Gill Sans MT"/>
      <family val="2"/>
      <scheme val="minor"/>
    </font>
    <font>
      <u/>
      <sz val="11"/>
      <color theme="10"/>
      <name val="Calibri"/>
      <family val="2"/>
    </font>
    <font>
      <sz val="16"/>
      <name val="Arial"/>
      <family val="2"/>
    </font>
    <font>
      <sz val="11"/>
      <name val="Gill Sans MT"/>
      <family val="2"/>
      <scheme val="minor"/>
    </font>
    <font>
      <sz val="16"/>
      <color theme="4" tint="0.39997558519241921"/>
      <name val="Arial"/>
      <family val="2"/>
    </font>
    <font>
      <sz val="11"/>
      <color theme="4" tint="0.39997558519241921"/>
      <name val="Arial"/>
      <family val="2"/>
    </font>
    <font>
      <sz val="11"/>
      <color theme="4" tint="0.39997558519241921"/>
      <name val="Gill Sans MT"/>
      <family val="2"/>
      <scheme val="minor"/>
    </font>
    <font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3999450666829432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0" xfId="0" applyFont="1" applyFill="1"/>
    <xf numFmtId="0" fontId="6" fillId="0" borderId="1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5" borderId="0" xfId="0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7" fillId="0" borderId="0" xfId="0" applyFont="1"/>
    <xf numFmtId="0" fontId="8" fillId="7" borderId="0" xfId="0" applyFont="1" applyFill="1"/>
    <xf numFmtId="0" fontId="9" fillId="7" borderId="0" xfId="1" applyFont="1" applyFill="1" applyBorder="1"/>
    <xf numFmtId="0" fontId="10" fillId="7" borderId="0" xfId="1" applyFont="1" applyFill="1" applyBorder="1"/>
    <xf numFmtId="0" fontId="10" fillId="7" borderId="0" xfId="0" applyFont="1" applyFill="1" applyAlignment="1">
      <alignment horizontal="center"/>
    </xf>
    <xf numFmtId="0" fontId="10" fillId="7" borderId="0" xfId="0" applyFont="1" applyFill="1" applyAlignment="1">
      <alignment wrapText="1"/>
    </xf>
    <xf numFmtId="0" fontId="10" fillId="8" borderId="0" xfId="0" applyFont="1" applyFill="1"/>
    <xf numFmtId="0" fontId="10" fillId="0" borderId="0" xfId="0" applyFont="1"/>
    <xf numFmtId="0" fontId="11" fillId="7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4" fillId="8" borderId="0" xfId="0" applyFont="1" applyFill="1"/>
    <xf numFmtId="0" fontId="15" fillId="7" borderId="0" xfId="0" applyFont="1" applyFill="1"/>
    <xf numFmtId="0" fontId="16" fillId="0" borderId="1" xfId="0" applyFont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7" fillId="8" borderId="0" xfId="0" applyFont="1" applyFill="1"/>
    <xf numFmtId="0" fontId="18" fillId="0" borderId="0" xfId="0" applyFont="1"/>
    <xf numFmtId="0" fontId="11" fillId="7" borderId="0" xfId="0" applyFont="1" applyFill="1"/>
    <xf numFmtId="0" fontId="13" fillId="7" borderId="0" xfId="0" applyFont="1" applyFill="1" applyAlignment="1">
      <alignment horizontal="center"/>
    </xf>
    <xf numFmtId="0" fontId="9" fillId="7" borderId="0" xfId="2" applyFont="1" applyFill="1" applyBorder="1" applyAlignment="1" applyProtection="1"/>
    <xf numFmtId="0" fontId="10" fillId="8" borderId="0" xfId="0" applyFont="1" applyFill="1" applyAlignment="1">
      <alignment horizontal="center" vertical="center" textRotation="180"/>
    </xf>
    <xf numFmtId="0" fontId="10" fillId="8" borderId="0" xfId="0" applyFont="1" applyFill="1" applyAlignment="1">
      <alignment horizontal="center"/>
    </xf>
    <xf numFmtId="0" fontId="12" fillId="7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/>
    </xf>
    <xf numFmtId="0" fontId="20" fillId="8" borderId="0" xfId="0" applyFont="1" applyFill="1" applyAlignment="1">
      <alignment horizontal="center" vertical="center" textRotation="180"/>
    </xf>
    <xf numFmtId="0" fontId="20" fillId="8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 vertical="center" textRotation="180"/>
    </xf>
    <xf numFmtId="0" fontId="12" fillId="8" borderId="0" xfId="0" applyFont="1" applyFill="1" applyAlignment="1">
      <alignment horizontal="center"/>
    </xf>
    <xf numFmtId="0" fontId="12" fillId="7" borderId="0" xfId="1" applyFont="1" applyFill="1" applyBorder="1"/>
    <xf numFmtId="0" fontId="12" fillId="8" borderId="0" xfId="0" applyFont="1" applyFill="1"/>
    <xf numFmtId="0" fontId="21" fillId="0" borderId="0" xfId="0" applyFont="1"/>
    <xf numFmtId="0" fontId="12" fillId="7" borderId="6" xfId="0" applyFont="1" applyFill="1" applyBorder="1"/>
    <xf numFmtId="0" fontId="20" fillId="7" borderId="7" xfId="0" applyFont="1" applyFill="1" applyBorder="1"/>
    <xf numFmtId="0" fontId="20" fillId="8" borderId="0" xfId="0" applyFont="1" applyFill="1"/>
    <xf numFmtId="0" fontId="13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2" fillId="7" borderId="0" xfId="1" applyFont="1" applyFill="1" applyBorder="1" applyAlignment="1">
      <alignment horizontal="left"/>
    </xf>
    <xf numFmtId="0" fontId="9" fillId="7" borderId="0" xfId="2" applyFont="1" applyFill="1" applyBorder="1" applyAlignment="1" applyProtection="1">
      <alignment horizontal="left"/>
    </xf>
    <xf numFmtId="0" fontId="13" fillId="7" borderId="0" xfId="0" applyFont="1" applyFill="1" applyAlignment="1">
      <alignment vertical="center"/>
    </xf>
    <xf numFmtId="0" fontId="22" fillId="7" borderId="0" xfId="0" applyFont="1" applyFill="1"/>
    <xf numFmtId="0" fontId="16" fillId="7" borderId="0" xfId="0" applyFont="1" applyFill="1"/>
    <xf numFmtId="0" fontId="23" fillId="7" borderId="0" xfId="0" applyFont="1" applyFill="1"/>
    <xf numFmtId="0" fontId="13" fillId="7" borderId="0" xfId="0" applyFont="1" applyFill="1"/>
    <xf numFmtId="0" fontId="12" fillId="7" borderId="0" xfId="0" applyFont="1" applyFill="1"/>
    <xf numFmtId="0" fontId="24" fillId="0" borderId="0" xfId="0" applyFont="1"/>
    <xf numFmtId="0" fontId="25" fillId="5" borderId="1" xfId="0" applyFont="1" applyFill="1" applyBorder="1" applyAlignment="1">
      <alignment vertical="center"/>
    </xf>
  </cellXfs>
  <cellStyles count="3">
    <cellStyle name="Hyperlink 2" xfId="2" xr:uid="{601FA914-05DE-4544-81C3-75A8F29A4A93}"/>
    <cellStyle name="Hyperlink 3" xfId="1" xr:uid="{0C29EEC2-4C16-4422-A4B3-C44BDACEE03C}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95250</xdr:rowOff>
    </xdr:from>
    <xdr:to>
      <xdr:col>14</xdr:col>
      <xdr:colOff>419100</xdr:colOff>
      <xdr:row>0</xdr:row>
      <xdr:rowOff>1504950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91E509-F3D0-420D-B65E-7D4D74A66895}"/>
            </a:ext>
          </a:extLst>
        </xdr:cNvPr>
        <xdr:cNvSpPr txBox="1"/>
      </xdr:nvSpPr>
      <xdr:spPr>
        <a:xfrm>
          <a:off x="50800" y="95250"/>
          <a:ext cx="6858000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 submit your official DnD 100 score for publication:</a:t>
          </a: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1. Open this workbook in excel. When prompted 'Enable Editing'.</a:t>
          </a: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2. Enter Your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offical lifetime number and your name in the white cells below.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2. Enter your scores in white cells. Save the workbook and the totals will auto calculate.</a:t>
          </a: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3. Verify your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entry.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4.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Save workbook as     'dnd100aaaa.xlsx'      where    'aaaa'    is your name.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5. Email saved workbook to DiscnDudes@Gmail.com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\Documents\Dicsn%20Dudes\2020website\Stats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1"/>
      <sheetName val="pp4"/>
      <sheetName val="pp2"/>
      <sheetName val="pp3"/>
      <sheetName val="pp5"/>
      <sheetName val="pp6"/>
      <sheetName val="pp1213"/>
      <sheetName val="pp1011"/>
      <sheetName val="pp9"/>
      <sheetName val="pp78"/>
      <sheetName val="p1"/>
      <sheetName val="FF Cards"/>
      <sheetName val="FFR sched info blog"/>
      <sheetName val="pp16"/>
      <sheetName val="pp15"/>
      <sheetName val="PP Cards"/>
      <sheetName val="p2"/>
      <sheetName val="p3"/>
      <sheetName val="p4"/>
      <sheetName val="p5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tr2"/>
      <sheetName val="tr"/>
      <sheetName val="13"/>
      <sheetName val="rt3"/>
      <sheetName val="rt"/>
      <sheetName val="rt2"/>
      <sheetName val="14"/>
      <sheetName val="15"/>
      <sheetName val="17"/>
      <sheetName val="16"/>
      <sheetName val="18"/>
      <sheetName val="19"/>
      <sheetName val="20"/>
      <sheetName val="CARDX"/>
      <sheetName val="CARDXold"/>
      <sheetName val="members"/>
      <sheetName val="Courses"/>
      <sheetName val="scorecardsprint (2)back"/>
      <sheetName val="scorecardsprint (black)"/>
      <sheetName val="scorecardsprint (blue)"/>
      <sheetName val="PrePreRnds"/>
      <sheetName val="Handicap"/>
      <sheetName val="Scores"/>
      <sheetName val="100 info (3)"/>
      <sheetName val="Finale (2)"/>
      <sheetName val="Home"/>
      <sheetName val="finaleinfo"/>
      <sheetName val="Announcement"/>
      <sheetName val="About Us"/>
      <sheetName val="Schedule"/>
      <sheetName val="editSchedule"/>
      <sheetName val="annual update notes"/>
      <sheetName val="OldSchedules"/>
      <sheetName val="Special Events"/>
      <sheetName val="Standings"/>
      <sheetName val="Handiapplied"/>
      <sheetName val="Dude Points"/>
      <sheetName val="DnD History"/>
      <sheetName val="Stand Hist"/>
      <sheetName val="AwardsHist"/>
      <sheetName val="Cards"/>
      <sheetName val="Records"/>
      <sheetName val="Ace Club"/>
      <sheetName val="BlogHist"/>
      <sheetName val="Pete's Page"/>
      <sheetName val="Finale"/>
      <sheetName val="Score Rank"/>
      <sheetName val="Handicap rank"/>
      <sheetName val="Dude point rank"/>
      <sheetName val="dnd100blkCard"/>
      <sheetName val="100 info (2)"/>
      <sheetName val="100 info"/>
      <sheetName val="Covid Policy and Proced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B3" t="str">
            <v>Greg</v>
          </cell>
          <cell r="C3">
            <v>1</v>
          </cell>
          <cell r="D3" t="str">
            <v>Greg</v>
          </cell>
        </row>
        <row r="4">
          <cell r="B4" t="str">
            <v>Bob</v>
          </cell>
          <cell r="C4">
            <v>2</v>
          </cell>
          <cell r="D4" t="str">
            <v>Bob</v>
          </cell>
        </row>
        <row r="5">
          <cell r="B5" t="str">
            <v>Rob</v>
          </cell>
          <cell r="C5">
            <v>3</v>
          </cell>
          <cell r="D5" t="str">
            <v>Rob</v>
          </cell>
        </row>
        <row r="6">
          <cell r="B6" t="str">
            <v>Mark</v>
          </cell>
          <cell r="C6">
            <v>4</v>
          </cell>
          <cell r="D6" t="str">
            <v>Mark</v>
          </cell>
        </row>
        <row r="7">
          <cell r="B7" t="str">
            <v>Chance</v>
          </cell>
          <cell r="C7">
            <v>6</v>
          </cell>
          <cell r="D7" t="str">
            <v>Chance</v>
          </cell>
        </row>
        <row r="8">
          <cell r="B8" t="str">
            <v>Bill O</v>
          </cell>
          <cell r="C8">
            <v>8</v>
          </cell>
          <cell r="D8" t="str">
            <v>Bill O</v>
          </cell>
        </row>
        <row r="9">
          <cell r="B9" t="str">
            <v>Jeff O</v>
          </cell>
          <cell r="C9">
            <v>15</v>
          </cell>
          <cell r="D9" t="str">
            <v>Jeff O</v>
          </cell>
        </row>
        <row r="10">
          <cell r="B10" t="str">
            <v>Mani</v>
          </cell>
          <cell r="C10">
            <v>16</v>
          </cell>
          <cell r="D10" t="str">
            <v>Mani</v>
          </cell>
        </row>
        <row r="11">
          <cell r="B11" t="str">
            <v>Chris</v>
          </cell>
          <cell r="C11">
            <v>18</v>
          </cell>
          <cell r="D11" t="str">
            <v>Chris</v>
          </cell>
        </row>
        <row r="12">
          <cell r="B12" t="str">
            <v>Brady</v>
          </cell>
          <cell r="C12">
            <v>21</v>
          </cell>
          <cell r="D12" t="str">
            <v>Brady</v>
          </cell>
        </row>
        <row r="13">
          <cell r="B13" t="str">
            <v>Arnie</v>
          </cell>
          <cell r="C13">
            <v>23</v>
          </cell>
          <cell r="D13" t="str">
            <v>Arnie</v>
          </cell>
        </row>
        <row r="14">
          <cell r="B14" t="str">
            <v>Alvin</v>
          </cell>
          <cell r="C14">
            <v>24</v>
          </cell>
          <cell r="D14" t="str">
            <v>Alvin</v>
          </cell>
        </row>
        <row r="15">
          <cell r="B15" t="str">
            <v>Carolyn</v>
          </cell>
          <cell r="C15">
            <v>26</v>
          </cell>
          <cell r="D15" t="str">
            <v>Carolyn</v>
          </cell>
        </row>
        <row r="16">
          <cell r="B16" t="str">
            <v>Erik</v>
          </cell>
          <cell r="C16">
            <v>27</v>
          </cell>
          <cell r="D16" t="str">
            <v>Erik</v>
          </cell>
        </row>
        <row r="17">
          <cell r="B17" t="str">
            <v>Gabe</v>
          </cell>
          <cell r="C17">
            <v>34</v>
          </cell>
          <cell r="D17" t="str">
            <v>Gabe</v>
          </cell>
        </row>
        <row r="18">
          <cell r="B18" t="str">
            <v>Jeff A</v>
          </cell>
          <cell r="C18">
            <v>38</v>
          </cell>
          <cell r="D18" t="str">
            <v>Jeff A</v>
          </cell>
        </row>
        <row r="19">
          <cell r="B19" t="str">
            <v>Todd</v>
          </cell>
          <cell r="C19">
            <v>39</v>
          </cell>
          <cell r="D19" t="str">
            <v>Todd</v>
          </cell>
        </row>
        <row r="20">
          <cell r="B20" t="str">
            <v>Brent</v>
          </cell>
          <cell r="C20">
            <v>42</v>
          </cell>
          <cell r="D20" t="str">
            <v>Brent</v>
          </cell>
        </row>
        <row r="21">
          <cell r="B21" t="str">
            <v>Carly</v>
          </cell>
          <cell r="C21">
            <v>44</v>
          </cell>
          <cell r="D21" t="str">
            <v>Carly</v>
          </cell>
        </row>
        <row r="22">
          <cell r="B22" t="str">
            <v>Christian</v>
          </cell>
          <cell r="C22">
            <v>45</v>
          </cell>
          <cell r="D22" t="str">
            <v>Christian</v>
          </cell>
        </row>
        <row r="23">
          <cell r="B23" t="str">
            <v>Jack</v>
          </cell>
          <cell r="C23">
            <v>46</v>
          </cell>
          <cell r="D23" t="str">
            <v>Jack</v>
          </cell>
        </row>
        <row r="24">
          <cell r="B24" t="str">
            <v>Bill W</v>
          </cell>
          <cell r="C24">
            <v>47</v>
          </cell>
          <cell r="D24" t="str">
            <v>Bill W</v>
          </cell>
        </row>
        <row r="25">
          <cell r="B25" t="str">
            <v>Justin</v>
          </cell>
          <cell r="C25">
            <v>48</v>
          </cell>
          <cell r="D25" t="str">
            <v>Justin</v>
          </cell>
        </row>
        <row r="26">
          <cell r="B26" t="str">
            <v>Kerrie</v>
          </cell>
          <cell r="C26">
            <v>51</v>
          </cell>
          <cell r="D26" t="str">
            <v>Kerrie</v>
          </cell>
        </row>
        <row r="27">
          <cell r="B27" t="str">
            <v>Andrew</v>
          </cell>
          <cell r="C27">
            <v>52</v>
          </cell>
          <cell r="D27" t="str">
            <v>Andrew</v>
          </cell>
        </row>
        <row r="28">
          <cell r="B28" t="str">
            <v>Herb</v>
          </cell>
          <cell r="C28">
            <v>53</v>
          </cell>
          <cell r="D28" t="str">
            <v>Herb</v>
          </cell>
        </row>
        <row r="29">
          <cell r="B29" t="str">
            <v>Danielle</v>
          </cell>
          <cell r="C29">
            <v>54</v>
          </cell>
          <cell r="D29" t="str">
            <v>Danielle</v>
          </cell>
        </row>
        <row r="30">
          <cell r="B30" t="str">
            <v>Cozart</v>
          </cell>
          <cell r="C30">
            <v>55</v>
          </cell>
          <cell r="D30" t="str">
            <v>Cozart</v>
          </cell>
        </row>
        <row r="31">
          <cell r="B31" t="str">
            <v>JeffR</v>
          </cell>
          <cell r="C31">
            <v>56</v>
          </cell>
          <cell r="D31" t="str">
            <v>JeffR</v>
          </cell>
        </row>
        <row r="32">
          <cell r="B32" t="str">
            <v>Jake</v>
          </cell>
          <cell r="C32">
            <v>57</v>
          </cell>
          <cell r="D32" t="str">
            <v>Jake</v>
          </cell>
        </row>
        <row r="33">
          <cell r="B33" t="str">
            <v>Cody</v>
          </cell>
          <cell r="C33">
            <v>58</v>
          </cell>
          <cell r="D33" t="str">
            <v>Cody</v>
          </cell>
        </row>
        <row r="34">
          <cell r="B34" t="str">
            <v>Spencer</v>
          </cell>
          <cell r="C34">
            <v>59</v>
          </cell>
          <cell r="D34" t="str">
            <v>Spencer</v>
          </cell>
        </row>
        <row r="35">
          <cell r="B35" t="str">
            <v>Anne</v>
          </cell>
          <cell r="C35">
            <v>60</v>
          </cell>
          <cell r="D35" t="str">
            <v>Anne</v>
          </cell>
        </row>
        <row r="36">
          <cell r="B36" t="str">
            <v>Joel</v>
          </cell>
          <cell r="C36">
            <v>61</v>
          </cell>
          <cell r="D36" t="str">
            <v>Joel</v>
          </cell>
        </row>
        <row r="37">
          <cell r="B37" t="str">
            <v>Paul</v>
          </cell>
          <cell r="C37">
            <v>62</v>
          </cell>
          <cell r="D37" t="str">
            <v>Paul</v>
          </cell>
        </row>
        <row r="38">
          <cell r="B38" t="str">
            <v>Eli</v>
          </cell>
          <cell r="C38">
            <v>63</v>
          </cell>
          <cell r="D38" t="str">
            <v>Eli</v>
          </cell>
        </row>
        <row r="39">
          <cell r="B39" t="str">
            <v>TannerNA</v>
          </cell>
          <cell r="C39">
            <v>94</v>
          </cell>
          <cell r="D39" t="str">
            <v>TannerNA</v>
          </cell>
        </row>
        <row r="40">
          <cell r="B40" t="str">
            <v>JoshNA</v>
          </cell>
          <cell r="C40">
            <v>95</v>
          </cell>
          <cell r="D40" t="str">
            <v>JoshNA</v>
          </cell>
        </row>
        <row r="41">
          <cell r="B41" t="str">
            <v>AaronNA</v>
          </cell>
          <cell r="C41">
            <v>96</v>
          </cell>
          <cell r="D41" t="str">
            <v>AaronNA</v>
          </cell>
        </row>
        <row r="42">
          <cell r="B42" t="str">
            <v>BryantNA</v>
          </cell>
          <cell r="C42">
            <v>97</v>
          </cell>
          <cell r="D42" t="str">
            <v>BryantNA</v>
          </cell>
        </row>
        <row r="43">
          <cell r="B43" t="str">
            <v>TyrelNA</v>
          </cell>
          <cell r="C43">
            <v>98</v>
          </cell>
          <cell r="D43" t="str">
            <v>TyrelNA</v>
          </cell>
        </row>
        <row r="44">
          <cell r="B44" t="str">
            <v>AydenNA</v>
          </cell>
          <cell r="C44">
            <v>99</v>
          </cell>
          <cell r="D44" t="str">
            <v>AydenNA</v>
          </cell>
        </row>
        <row r="45">
          <cell r="B45" t="str">
            <v>LoganNA</v>
          </cell>
          <cell r="C45">
            <v>93</v>
          </cell>
          <cell r="D45" t="str">
            <v>LoganNA</v>
          </cell>
        </row>
        <row r="46">
          <cell r="B46" t="str">
            <v>BryanNA</v>
          </cell>
          <cell r="C46">
            <v>100</v>
          </cell>
          <cell r="D46" t="str">
            <v>BryanNA</v>
          </cell>
        </row>
        <row r="47">
          <cell r="B47" t="str">
            <v>DavidNA</v>
          </cell>
          <cell r="C47">
            <v>101</v>
          </cell>
          <cell r="D47" t="str">
            <v>DavidNA</v>
          </cell>
        </row>
        <row r="48">
          <cell r="B48" t="str">
            <v>LukeNA</v>
          </cell>
          <cell r="C48">
            <v>102</v>
          </cell>
          <cell r="D48" t="str">
            <v>LukeNA</v>
          </cell>
        </row>
        <row r="58">
          <cell r="B58" t="str">
            <v>xx</v>
          </cell>
        </row>
        <row r="62">
          <cell r="C62">
            <v>0</v>
          </cell>
          <cell r="D62">
            <v>0</v>
          </cell>
        </row>
        <row r="63">
          <cell r="B63" t="str">
            <v xml:space="preserve">   </v>
          </cell>
          <cell r="C63">
            <v>0</v>
          </cell>
          <cell r="D63">
            <v>0</v>
          </cell>
        </row>
        <row r="64">
          <cell r="B64" t="str">
            <v xml:space="preserve">X  </v>
          </cell>
          <cell r="C64">
            <v>2</v>
          </cell>
          <cell r="D64">
            <v>1</v>
          </cell>
        </row>
        <row r="65">
          <cell r="B65" t="str">
            <v>X X</v>
          </cell>
          <cell r="C65">
            <v>3</v>
          </cell>
          <cell r="D65">
            <v>2</v>
          </cell>
        </row>
        <row r="66">
          <cell r="B66" t="str">
            <v xml:space="preserve">  X</v>
          </cell>
          <cell r="C66">
            <v>1</v>
          </cell>
          <cell r="D66">
            <v>1</v>
          </cell>
        </row>
        <row r="67">
          <cell r="B67">
            <v>1</v>
          </cell>
          <cell r="C67">
            <v>5</v>
          </cell>
        </row>
        <row r="68">
          <cell r="B68">
            <v>2</v>
          </cell>
          <cell r="C68">
            <v>2</v>
          </cell>
        </row>
      </sheetData>
      <sheetData sheetId="48">
        <row r="3">
          <cell r="B3" t="str">
            <v>Ac</v>
          </cell>
          <cell r="C3" t="str">
            <v>Acorn</v>
          </cell>
          <cell r="D3" t="str">
            <v>Roseville</v>
          </cell>
          <cell r="E3" t="str">
            <v>http://www.pdga.com/course_directory/course/acorn-park</v>
          </cell>
          <cell r="F3">
            <v>2</v>
          </cell>
          <cell r="G3">
            <v>56</v>
          </cell>
        </row>
        <row r="4">
          <cell r="B4" t="str">
            <v>Al</v>
          </cell>
          <cell r="C4" t="str">
            <v>Alimagnet</v>
          </cell>
          <cell r="D4" t="str">
            <v>Apple Valley</v>
          </cell>
          <cell r="E4" t="str">
            <v>http://www.pdga.com/course-directory/course/alimagnet-lake-park-disc-golf-course</v>
          </cell>
          <cell r="F4">
            <v>0</v>
          </cell>
          <cell r="G4">
            <v>54</v>
          </cell>
        </row>
        <row r="5">
          <cell r="B5" t="str">
            <v>Ar</v>
          </cell>
          <cell r="C5" t="str">
            <v>Arcola(9)/Brekke(9)</v>
          </cell>
          <cell r="D5" t="str">
            <v>Stillwater</v>
          </cell>
          <cell r="E5" t="str">
            <v>http://www.pdga.com/course-directory/course/arcola-heights-park</v>
          </cell>
          <cell r="F5">
            <v>0</v>
          </cell>
          <cell r="G5">
            <v>54</v>
          </cell>
        </row>
        <row r="6">
          <cell r="B6" t="str">
            <v>BC</v>
          </cell>
          <cell r="C6" t="str">
            <v>Basset Creek</v>
          </cell>
          <cell r="D6" t="str">
            <v>Golden Valley</v>
          </cell>
          <cell r="E6" t="str">
            <v>http://www.pdga.com/course-directory/course/bassett-creek-park</v>
          </cell>
          <cell r="G6">
            <v>56</v>
          </cell>
        </row>
        <row r="7">
          <cell r="B7" t="str">
            <v>BC2</v>
          </cell>
          <cell r="C7" t="str">
            <v>Becker City SC</v>
          </cell>
          <cell r="D7" t="str">
            <v>saint cloud</v>
          </cell>
          <cell r="E7" t="str">
            <v>https://www.pdga.com/course-directory/course/becker-city-park</v>
          </cell>
          <cell r="F7">
            <v>4</v>
          </cell>
        </row>
        <row r="8">
          <cell r="B8" t="str">
            <v>Bk</v>
          </cell>
          <cell r="C8" t="str">
            <v>Brekke Park</v>
          </cell>
          <cell r="D8" t="str">
            <v>Stillwater</v>
          </cell>
          <cell r="E8" t="str">
            <v>http://www.pdga.com/course-directory/course/brekke-park-disc-golf-course</v>
          </cell>
          <cell r="F8">
            <v>-5</v>
          </cell>
          <cell r="G8">
            <v>49</v>
          </cell>
        </row>
        <row r="9">
          <cell r="B9" t="str">
            <v>BL</v>
          </cell>
          <cell r="C9" t="str">
            <v>Bryant Lake</v>
          </cell>
          <cell r="D9" t="str">
            <v xml:space="preserve"> Eden Prairie</v>
          </cell>
          <cell r="E9" t="str">
            <v>http://www.pdga.com/course_directory/course/bryant-lake-park</v>
          </cell>
          <cell r="F9">
            <v>3</v>
          </cell>
          <cell r="G9">
            <v>57</v>
          </cell>
        </row>
        <row r="10">
          <cell r="B10" t="str">
            <v>Br</v>
          </cell>
          <cell r="C10" t="str">
            <v>Brockway</v>
          </cell>
          <cell r="D10" t="str">
            <v>Rosemount</v>
          </cell>
          <cell r="E10" t="str">
            <v>http://www.pdga.com/course-directory/course/brockway-disc-golf-course</v>
          </cell>
          <cell r="F10">
            <v>2</v>
          </cell>
          <cell r="G10">
            <v>56</v>
          </cell>
        </row>
        <row r="11">
          <cell r="B11" t="str">
            <v>BRP</v>
          </cell>
          <cell r="C11" t="str">
            <v>Blue Ribbon</v>
          </cell>
          <cell r="D11" t="str">
            <v>East Bethel</v>
          </cell>
          <cell r="E11" t="str">
            <v>http://www.pdga.com/course-directory/course/blue-ribbon-pines-disc-golf-course</v>
          </cell>
          <cell r="F11">
            <v>8</v>
          </cell>
          <cell r="G11">
            <v>62</v>
          </cell>
        </row>
        <row r="12">
          <cell r="B12" t="str">
            <v>CF</v>
          </cell>
          <cell r="C12" t="str">
            <v>Chippewa Falls</v>
          </cell>
          <cell r="D12" t="str">
            <v>Wisc</v>
          </cell>
        </row>
        <row r="13">
          <cell r="B13" t="str">
            <v>CP</v>
          </cell>
          <cell r="C13" t="str">
            <v>C.P Adams</v>
          </cell>
          <cell r="D13" t="str">
            <v>Hastings</v>
          </cell>
          <cell r="E13" t="str">
            <v>http://www.pdga.com/course_directory/course/cp-adams-park</v>
          </cell>
          <cell r="F13">
            <v>8</v>
          </cell>
          <cell r="G13">
            <v>62</v>
          </cell>
        </row>
        <row r="14">
          <cell r="B14" t="str">
            <v>CR</v>
          </cell>
          <cell r="C14" t="str">
            <v>Carnelian Pk</v>
          </cell>
          <cell r="D14" t="str">
            <v>Eagan</v>
          </cell>
        </row>
        <row r="15">
          <cell r="B15" t="str">
            <v>DND100</v>
          </cell>
          <cell r="C15" t="str">
            <v>info here</v>
          </cell>
          <cell r="D15" t="str">
            <v xml:space="preserve"> Various Courses</v>
          </cell>
          <cell r="E15" t="str">
            <v>\2020\dnd100\dnd100info.htm</v>
          </cell>
        </row>
        <row r="16">
          <cell r="B16" t="str">
            <v>DP</v>
          </cell>
          <cell r="C16" t="str">
            <v>Diamond Path</v>
          </cell>
          <cell r="D16" t="str">
            <v>Burnsville</v>
          </cell>
        </row>
        <row r="17">
          <cell r="B17" t="str">
            <v>EC</v>
          </cell>
          <cell r="C17" t="str">
            <v>Elm Creek</v>
          </cell>
          <cell r="D17" t="str">
            <v>Osseo</v>
          </cell>
          <cell r="E17" t="str">
            <v>http://www.pdga.com/course_directory/course/elm-creek-park-reserve</v>
          </cell>
          <cell r="F17">
            <v>8</v>
          </cell>
          <cell r="G17">
            <v>62</v>
          </cell>
        </row>
        <row r="18">
          <cell r="B18" t="str">
            <v>EX</v>
          </cell>
          <cell r="C18" t="str">
            <v>Eagan Extreme</v>
          </cell>
          <cell r="D18" t="str">
            <v>Eagan</v>
          </cell>
          <cell r="E18" t="str">
            <v>https://www.pdga.com/course-directory/course/northview-park</v>
          </cell>
          <cell r="F18">
            <v>0</v>
          </cell>
          <cell r="G18">
            <v>54</v>
          </cell>
        </row>
        <row r="19">
          <cell r="B19" t="str">
            <v>FE</v>
          </cell>
          <cell r="C19" t="str">
            <v>Fall Event</v>
          </cell>
          <cell r="D19" t="str">
            <v>Blue Ribbon Pines</v>
          </cell>
        </row>
        <row r="20">
          <cell r="B20" t="str">
            <v>FFR</v>
          </cell>
          <cell r="C20" t="str">
            <v>Fall Fun Rnds info</v>
          </cell>
          <cell r="E20" t="str">
            <v>http://www.discndudes.com/2020/cards/ffrinfo.htm</v>
          </cell>
        </row>
        <row r="21">
          <cell r="B21" t="str">
            <v>FS</v>
          </cell>
          <cell r="C21" t="str">
            <v>Fort Snelling</v>
          </cell>
          <cell r="D21" t="str">
            <v>Minneapolis</v>
          </cell>
          <cell r="E21" t="str">
            <v>https://www.pdga.com/course-directory/course/fort-snelling</v>
          </cell>
          <cell r="F21">
            <v>6</v>
          </cell>
          <cell r="G21">
            <v>60</v>
          </cell>
        </row>
        <row r="22">
          <cell r="B22" t="str">
            <v>GL</v>
          </cell>
          <cell r="C22" t="str">
            <v>Garlough</v>
          </cell>
          <cell r="D22" t="str">
            <v>South Saint Paul</v>
          </cell>
          <cell r="E22" t="str">
            <v>http://www.pdga.com/course_directory/course/garlough-park</v>
          </cell>
          <cell r="F22">
            <v>-2</v>
          </cell>
          <cell r="G22">
            <v>52</v>
          </cell>
        </row>
        <row r="23">
          <cell r="B23" t="str">
            <v>Gr</v>
          </cell>
          <cell r="C23" t="str">
            <v>Green Leaf</v>
          </cell>
          <cell r="D23" t="str">
            <v>Apple Valley</v>
          </cell>
        </row>
        <row r="24">
          <cell r="B24" t="str">
            <v>Hag</v>
          </cell>
          <cell r="C24" t="str">
            <v>Hagemeister</v>
          </cell>
          <cell r="D24" t="str">
            <v>Apple Valley</v>
          </cell>
          <cell r="E24" t="str">
            <v>\2018\</v>
          </cell>
          <cell r="F24">
            <v>4</v>
          </cell>
          <cell r="G24">
            <v>65</v>
          </cell>
        </row>
        <row r="25">
          <cell r="B25" t="str">
            <v>HbB</v>
          </cell>
          <cell r="C25" t="str">
            <v>Blueberry Hill</v>
          </cell>
          <cell r="D25" t="str">
            <v>Highbridge</v>
          </cell>
          <cell r="E25" t="str">
            <v>https://www.pdga.com/course-directory/course/highbridge-hills-blueberry-hill</v>
          </cell>
          <cell r="F25">
            <v>8</v>
          </cell>
          <cell r="G25">
            <v>70</v>
          </cell>
        </row>
        <row r="26">
          <cell r="B26" t="str">
            <v>HbG</v>
          </cell>
          <cell r="C26" t="str">
            <v>Granite Ridge</v>
          </cell>
          <cell r="D26" t="str">
            <v>Highbridge</v>
          </cell>
          <cell r="E26" t="str">
            <v>https://www.pdga.com/course-directory/course/highbridge-hills-granite-ridge</v>
          </cell>
          <cell r="F26">
            <v>8</v>
          </cell>
          <cell r="G26">
            <v>75</v>
          </cell>
        </row>
        <row r="27">
          <cell r="B27" t="str">
            <v>HbGo</v>
          </cell>
          <cell r="C27" t="str">
            <v>Highbridge Gold</v>
          </cell>
          <cell r="D27" t="str">
            <v>Gold Course</v>
          </cell>
          <cell r="E27" t="str">
            <v>https://www.pdga.com/course-directory/course/highbridge-hills-highbridge-gold</v>
          </cell>
          <cell r="F27">
            <v>11</v>
          </cell>
          <cell r="G27">
            <v>66</v>
          </cell>
        </row>
        <row r="28">
          <cell r="B28" t="str">
            <v>HbWo</v>
          </cell>
          <cell r="C28" t="str">
            <v>Highbridge Woodland</v>
          </cell>
          <cell r="D28" t="str">
            <v>Woodland Greens</v>
          </cell>
          <cell r="E28" t="str">
            <v>https://www.pdga.com/course-directory/course/highbridge-hills-woodland-greens</v>
          </cell>
          <cell r="F28">
            <v>11</v>
          </cell>
          <cell r="G28">
            <v>65</v>
          </cell>
        </row>
        <row r="29">
          <cell r="B29" t="str">
            <v>HL</v>
          </cell>
          <cell r="C29" t="str">
            <v>Highland</v>
          </cell>
          <cell r="D29" t="str">
            <v>Saint Paul</v>
          </cell>
          <cell r="E29" t="str">
            <v>http://www.pdga.com/course_directory/course/highland-park-3</v>
          </cell>
          <cell r="F29">
            <v>-2</v>
          </cell>
          <cell r="G29">
            <v>52</v>
          </cell>
        </row>
        <row r="30">
          <cell r="B30" t="str">
            <v>KP</v>
          </cell>
          <cell r="C30" t="str">
            <v>Kaposia</v>
          </cell>
          <cell r="D30" t="str">
            <v>South Saint Paul</v>
          </cell>
          <cell r="E30" t="str">
            <v>http://www.pdga.com/course_directory/course/kaposia-park</v>
          </cell>
          <cell r="F30">
            <v>8</v>
          </cell>
          <cell r="G30">
            <v>62</v>
          </cell>
        </row>
        <row r="31">
          <cell r="B31" t="str">
            <v>KT</v>
          </cell>
          <cell r="C31" t="str">
            <v>Kenwood Trails</v>
          </cell>
          <cell r="D31" t="str">
            <v>lakeville</v>
          </cell>
          <cell r="E31" t="str">
            <v>https://www.pdga.com/course-directory/course/kenwood-trails-disc-golf-course</v>
          </cell>
          <cell r="F31">
            <v>6</v>
          </cell>
          <cell r="G31">
            <v>62</v>
          </cell>
        </row>
        <row r="32">
          <cell r="B32" t="str">
            <v>LkW</v>
          </cell>
          <cell r="C32" t="str">
            <v>Lakewood Hills</v>
          </cell>
          <cell r="D32" t="str">
            <v>White Bear Lake</v>
          </cell>
          <cell r="E32" t="str">
            <v>http://www.pdga.com/course_directory/course/lakewood-hills</v>
          </cell>
          <cell r="F32">
            <v>4</v>
          </cell>
          <cell r="G32">
            <v>58</v>
          </cell>
        </row>
        <row r="33">
          <cell r="B33" t="str">
            <v>LP</v>
          </cell>
          <cell r="C33" t="str">
            <v>Lions Park</v>
          </cell>
          <cell r="D33" t="str">
            <v>Shakopee</v>
          </cell>
          <cell r="E33" t="str">
            <v>http://www.pdga.com/course-directory/course/lions-park-i</v>
          </cell>
          <cell r="F33">
            <v>2</v>
          </cell>
          <cell r="G33">
            <v>56</v>
          </cell>
        </row>
        <row r="34">
          <cell r="B34" t="str">
            <v>MA</v>
          </cell>
          <cell r="C34" t="str">
            <v>Mankato</v>
          </cell>
          <cell r="D34" t="str">
            <v>Mankato</v>
          </cell>
          <cell r="E34" t="str">
            <v>https://www.pdga.com/course-directory/course/land-memories-campground</v>
          </cell>
          <cell r="F34">
            <v>2</v>
          </cell>
          <cell r="G34">
            <v>58</v>
          </cell>
        </row>
        <row r="35">
          <cell r="B35" t="str">
            <v>NN</v>
          </cell>
          <cell r="C35" t="str">
            <v>Namekagon Nat.</v>
          </cell>
          <cell r="D35" t="str">
            <v>Trego Wisc</v>
          </cell>
          <cell r="E35" t="str">
            <v>https://www.pdga.com/course-directory/course/heartwood-retreat-main-course</v>
          </cell>
          <cell r="G35">
            <v>57</v>
          </cell>
        </row>
        <row r="36">
          <cell r="B36" t="str">
            <v>NU</v>
          </cell>
          <cell r="C36" t="str">
            <v>New Ulm</v>
          </cell>
          <cell r="D36" t="str">
            <v>New Ulm</v>
          </cell>
          <cell r="E36" t="str">
            <v>https://www.pdga.com/course-directory/course/nehls-park</v>
          </cell>
          <cell r="F36">
            <v>2</v>
          </cell>
          <cell r="G36">
            <v>57</v>
          </cell>
        </row>
        <row r="37">
          <cell r="B37" t="str">
            <v>NV</v>
          </cell>
          <cell r="C37" t="str">
            <v>North Valley</v>
          </cell>
          <cell r="D37" t="str">
            <v>Inver Grove Heights</v>
          </cell>
          <cell r="E37" t="str">
            <v>http://www.pdga.com/course_directory/course/the-valley-dgc</v>
          </cell>
          <cell r="F37">
            <v>6</v>
          </cell>
          <cell r="G37">
            <v>60</v>
          </cell>
        </row>
        <row r="38">
          <cell r="B38" t="str">
            <v>OT</v>
          </cell>
          <cell r="C38" t="str">
            <v>Nels Park</v>
          </cell>
          <cell r="D38" t="str">
            <v>New Ulm</v>
          </cell>
          <cell r="E38" t="str">
            <v>https://www.pdga.com/course-directory/course/nehls-park</v>
          </cell>
          <cell r="F38">
            <v>2</v>
          </cell>
          <cell r="G38">
            <v>57</v>
          </cell>
        </row>
        <row r="39">
          <cell r="B39" t="str">
            <v>OW</v>
          </cell>
          <cell r="C39" t="str">
            <v>Oakwood</v>
          </cell>
          <cell r="D39" t="str">
            <v>Cottage Grove</v>
          </cell>
          <cell r="E39" t="str">
            <v>http://www.pdga.com/course_directory/course/oakwood-park</v>
          </cell>
          <cell r="F39">
            <v>4</v>
          </cell>
          <cell r="G39">
            <v>58</v>
          </cell>
        </row>
        <row r="40">
          <cell r="B40" t="str">
            <v>PC</v>
          </cell>
          <cell r="C40" t="str">
            <v>Plymouth Creek</v>
          </cell>
          <cell r="D40" t="str">
            <v>Plymouth</v>
          </cell>
          <cell r="E40" t="str">
            <v>http://www.pdga.com/course_directory/course/plymouth-creek-woods-disc-golf-course</v>
          </cell>
          <cell r="G40">
            <v>57</v>
          </cell>
        </row>
        <row r="41">
          <cell r="B41" t="str">
            <v>PL</v>
          </cell>
          <cell r="C41" t="str">
            <v>Preserve Lynx</v>
          </cell>
          <cell r="D41" t="str">
            <v xml:space="preserve">Clearwater </v>
          </cell>
          <cell r="E41" t="str">
            <v>https://maps.google.com/?q=Airborn%20Disc%20Golf%20Preserve%3A%20Timberwolf@45.4095436456384,-94.03513852823</v>
          </cell>
          <cell r="F41">
            <v>1</v>
          </cell>
          <cell r="G41">
            <v>55</v>
          </cell>
        </row>
        <row r="42">
          <cell r="B42" t="str">
            <v>PT</v>
          </cell>
          <cell r="C42" t="str">
            <v>PreserveTimber Wolf</v>
          </cell>
          <cell r="D42" t="str">
            <v xml:space="preserve">Clearwater </v>
          </cell>
          <cell r="E42" t="str">
            <v>https://maps.google.com/?q=Airborn%20Disc%20Golf%20Preserve%3A%20Timberwolf@45.4095436456384,-94.03513852823</v>
          </cell>
          <cell r="F42">
            <v>1</v>
          </cell>
          <cell r="G42">
            <v>55</v>
          </cell>
        </row>
        <row r="43">
          <cell r="B43" t="str">
            <v>RO</v>
          </cell>
          <cell r="C43" t="str">
            <v>Red Oak</v>
          </cell>
          <cell r="D43" t="str">
            <v>Burnsville</v>
          </cell>
          <cell r="E43" t="str">
            <v>http://www.pdga.com/course-directory/course/red-oak-park</v>
          </cell>
          <cell r="F43">
            <v>1</v>
          </cell>
          <cell r="G43">
            <v>55</v>
          </cell>
        </row>
        <row r="44">
          <cell r="B44" t="str">
            <v>RS</v>
          </cell>
          <cell r="C44" t="str">
            <v>Riverside SC</v>
          </cell>
          <cell r="D44" t="str">
            <v>St Cloud</v>
          </cell>
          <cell r="E44" t="str">
            <v>https://www.pdga.com/course-directory/course/riverside-park-0</v>
          </cell>
          <cell r="F44">
            <v>3</v>
          </cell>
          <cell r="G44">
            <v>56</v>
          </cell>
        </row>
        <row r="45">
          <cell r="B45" t="str">
            <v>RT</v>
          </cell>
          <cell r="C45" t="str">
            <v>Airborn Timber Wolf</v>
          </cell>
          <cell r="D45" t="str">
            <v xml:space="preserve">Clearwater </v>
          </cell>
          <cell r="E45" t="str">
            <v>https://maps.google.com/?q=Airborn%20Disc%20Golf%20Preserve%3A%20Timberwolf@45.4095436456384,-94.03513852823</v>
          </cell>
          <cell r="F45">
            <v>11</v>
          </cell>
          <cell r="G45">
            <v>67</v>
          </cell>
        </row>
        <row r="46">
          <cell r="B46" t="str">
            <v>RT2</v>
          </cell>
          <cell r="C46" t="str">
            <v>Airborn Lynx</v>
          </cell>
          <cell r="D46" t="str">
            <v xml:space="preserve">Clearwater </v>
          </cell>
          <cell r="E46" t="str">
            <v>https://www.pdga.com/course-directory/course/highbridge-hills-granite-ridge</v>
          </cell>
          <cell r="F46">
            <v>11</v>
          </cell>
          <cell r="G46">
            <v>75</v>
          </cell>
        </row>
        <row r="47">
          <cell r="B47" t="str">
            <v>RT3</v>
          </cell>
          <cell r="C47" t="str">
            <v>Wood-Bear</v>
          </cell>
          <cell r="D47" t="str">
            <v>Highbridge</v>
          </cell>
          <cell r="E47" t="str">
            <v>https://www.pdga.com/course-directory/course/highbridge-hills-woodland-greens</v>
          </cell>
          <cell r="F47">
            <v>11</v>
          </cell>
          <cell r="G47">
            <v>79</v>
          </cell>
        </row>
        <row r="48">
          <cell r="B48" t="str">
            <v>RT4</v>
          </cell>
          <cell r="C48" t="str">
            <v>Namekagon Nat.</v>
          </cell>
          <cell r="D48" t="str">
            <v>Trego Wisc</v>
          </cell>
          <cell r="E48" t="str">
            <v>https://www.pdga.com/course-directory/course/heartwood-retreat-main-course</v>
          </cell>
          <cell r="G48">
            <v>61</v>
          </cell>
        </row>
        <row r="49">
          <cell r="B49" t="str">
            <v>RV</v>
          </cell>
          <cell r="C49" t="str">
            <v>Riverview Sch</v>
          </cell>
          <cell r="D49" t="str">
            <v>burnsville</v>
          </cell>
        </row>
        <row r="50">
          <cell r="B50" t="str">
            <v>SE</v>
          </cell>
          <cell r="C50" t="str">
            <v>Custom Temp</v>
          </cell>
          <cell r="D50" t="str">
            <v>TBD</v>
          </cell>
          <cell r="F50">
            <v>4</v>
          </cell>
          <cell r="G50">
            <v>58</v>
          </cell>
        </row>
        <row r="51">
          <cell r="B51" t="str">
            <v>SF</v>
          </cell>
          <cell r="C51" t="str">
            <v>Finale info</v>
          </cell>
          <cell r="D51" t="str">
            <v>Apple Valley</v>
          </cell>
          <cell r="E51" t="str">
            <v>\2020\finale\finaleinfo.htm</v>
          </cell>
          <cell r="F51">
            <v>4</v>
          </cell>
          <cell r="G51">
            <v>65</v>
          </cell>
        </row>
        <row r="52">
          <cell r="B52" t="str">
            <v>SL</v>
          </cell>
          <cell r="C52" t="str">
            <v>Skyline Park</v>
          </cell>
          <cell r="D52" t="str">
            <v>Burnsville</v>
          </cell>
        </row>
        <row r="53">
          <cell r="B53" t="str">
            <v>SO</v>
          </cell>
          <cell r="C53" t="str">
            <v>North Valley</v>
          </cell>
          <cell r="D53" t="str">
            <v>Inver Grove Heights</v>
          </cell>
          <cell r="E53" t="str">
            <v>http://www.pdga.com/course_directory/course/the-valley-dgc</v>
          </cell>
          <cell r="G53">
            <v>54</v>
          </cell>
        </row>
        <row r="54">
          <cell r="B54" t="str">
            <v>TJ</v>
          </cell>
          <cell r="C54" t="str">
            <v>Tjader Acers</v>
          </cell>
          <cell r="D54" t="str">
            <v>Siren Wisc</v>
          </cell>
          <cell r="E54" t="str">
            <v>https://www.pdga.com/course-directory/course/tjader-acres-disc-golf-course</v>
          </cell>
          <cell r="G54">
            <v>67</v>
          </cell>
        </row>
        <row r="55">
          <cell r="B55" t="str">
            <v>TP</v>
          </cell>
          <cell r="C55" t="str">
            <v>Todd Park</v>
          </cell>
          <cell r="D55" t="str">
            <v>Austin</v>
          </cell>
          <cell r="E55" t="str">
            <v>https://www.pdga.com/course-directory/course/todd-park</v>
          </cell>
        </row>
        <row r="56">
          <cell r="B56" t="str">
            <v>TR</v>
          </cell>
          <cell r="C56" t="str">
            <v>Traveling Rnds</v>
          </cell>
          <cell r="D56" t="str">
            <v>Three NW courses</v>
          </cell>
          <cell r="E56" t="str">
            <v>/2018/TravRnds/TravRnds.htm</v>
          </cell>
          <cell r="G56">
            <v>54</v>
          </cell>
        </row>
        <row r="57">
          <cell r="B57" t="str">
            <v>TR2</v>
          </cell>
          <cell r="C57" t="str">
            <v>Traveling Rnds</v>
          </cell>
          <cell r="D57" t="str">
            <v>Three NW courses</v>
          </cell>
          <cell r="E57" t="str">
            <v>/2018/TravRnds/TravRnds.htm</v>
          </cell>
          <cell r="G57">
            <v>54</v>
          </cell>
        </row>
        <row r="58">
          <cell r="B58" t="str">
            <v>WP</v>
          </cell>
          <cell r="C58" t="str">
            <v>Wolk Park</v>
          </cell>
          <cell r="D58" t="str">
            <v>Burnsville</v>
          </cell>
          <cell r="F58">
            <v>4</v>
          </cell>
          <cell r="G58">
            <v>58</v>
          </cell>
        </row>
        <row r="59">
          <cell r="B59" t="str">
            <v>xxx</v>
          </cell>
          <cell r="C59" t="str">
            <v>not scheduled</v>
          </cell>
          <cell r="D59" t="str">
            <v>Burnsville</v>
          </cell>
          <cell r="F59">
            <v>4</v>
          </cell>
          <cell r="G59">
            <v>58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2">
          <cell r="C2">
            <v>2020</v>
          </cell>
        </row>
        <row r="4">
          <cell r="B4" t="str">
            <v>0 week</v>
          </cell>
          <cell r="C4" t="str">
            <v>P1</v>
          </cell>
          <cell r="D4" t="str">
            <v>P2</v>
          </cell>
          <cell r="E4" t="str">
            <v>P3</v>
          </cell>
          <cell r="F4" t="str">
            <v>P4</v>
          </cell>
          <cell r="G4" t="str">
            <v>P5</v>
          </cell>
          <cell r="H4">
            <v>1</v>
          </cell>
          <cell r="I4">
            <v>2</v>
          </cell>
          <cell r="J4">
            <v>3</v>
          </cell>
          <cell r="K4">
            <v>4</v>
          </cell>
          <cell r="L4">
            <v>5</v>
          </cell>
          <cell r="M4">
            <v>6</v>
          </cell>
          <cell r="N4">
            <v>7</v>
          </cell>
          <cell r="O4">
            <v>8</v>
          </cell>
          <cell r="P4">
            <v>9</v>
          </cell>
          <cell r="Q4">
            <v>10</v>
          </cell>
          <cell r="R4">
            <v>11</v>
          </cell>
          <cell r="S4">
            <v>12</v>
          </cell>
          <cell r="T4" t="str">
            <v>TR</v>
          </cell>
          <cell r="U4" t="str">
            <v>TR2</v>
          </cell>
          <cell r="V4">
            <v>13</v>
          </cell>
          <cell r="W4">
            <v>14</v>
          </cell>
          <cell r="X4" t="str">
            <v>RT</v>
          </cell>
          <cell r="Y4" t="str">
            <v>RT2</v>
          </cell>
          <cell r="Z4" t="str">
            <v>RT3</v>
          </cell>
          <cell r="AA4">
            <v>15</v>
          </cell>
          <cell r="AB4">
            <v>16</v>
          </cell>
          <cell r="AC4">
            <v>17</v>
          </cell>
          <cell r="AD4">
            <v>18</v>
          </cell>
          <cell r="AE4">
            <v>19</v>
          </cell>
          <cell r="AF4">
            <v>20</v>
          </cell>
          <cell r="AG4">
            <v>21</v>
          </cell>
          <cell r="AH4" t="str">
            <v>SF</v>
          </cell>
          <cell r="AI4" t="str">
            <v>DND100</v>
          </cell>
          <cell r="AJ4" t="str">
            <v>FFR</v>
          </cell>
        </row>
        <row r="5">
          <cell r="C5">
            <v>43923</v>
          </cell>
          <cell r="D5">
            <v>43930</v>
          </cell>
          <cell r="E5">
            <v>43937</v>
          </cell>
          <cell r="F5">
            <v>43944</v>
          </cell>
          <cell r="G5">
            <v>43951</v>
          </cell>
          <cell r="H5">
            <v>43958</v>
          </cell>
          <cell r="I5">
            <v>43965</v>
          </cell>
          <cell r="J5">
            <v>43972</v>
          </cell>
          <cell r="K5">
            <v>43979</v>
          </cell>
          <cell r="L5">
            <v>43986</v>
          </cell>
          <cell r="M5">
            <v>43993</v>
          </cell>
          <cell r="N5">
            <v>44000</v>
          </cell>
          <cell r="O5">
            <v>44007</v>
          </cell>
          <cell r="P5">
            <v>44014</v>
          </cell>
          <cell r="Q5">
            <v>44021</v>
          </cell>
          <cell r="R5">
            <v>44028</v>
          </cell>
          <cell r="S5">
            <v>44035</v>
          </cell>
          <cell r="T5">
            <v>44037</v>
          </cell>
          <cell r="U5">
            <v>44037</v>
          </cell>
          <cell r="V5">
            <v>44042</v>
          </cell>
          <cell r="W5">
            <v>44049</v>
          </cell>
          <cell r="X5">
            <v>44051</v>
          </cell>
          <cell r="Y5">
            <v>44051</v>
          </cell>
          <cell r="Z5">
            <v>44051</v>
          </cell>
          <cell r="AA5">
            <v>44056</v>
          </cell>
          <cell r="AB5">
            <v>44063</v>
          </cell>
          <cell r="AC5">
            <v>44070</v>
          </cell>
          <cell r="AD5">
            <v>44077</v>
          </cell>
          <cell r="AE5">
            <v>44084</v>
          </cell>
          <cell r="AF5">
            <v>44091</v>
          </cell>
          <cell r="AG5">
            <v>44098</v>
          </cell>
          <cell r="AH5">
            <v>44100</v>
          </cell>
          <cell r="AI5">
            <v>44121</v>
          </cell>
          <cell r="AJ5">
            <v>44128</v>
          </cell>
        </row>
        <row r="6">
          <cell r="C6" t="str">
            <v>HL</v>
          </cell>
          <cell r="D6" t="str">
            <v>OW</v>
          </cell>
          <cell r="E6" t="str">
            <v>LkW</v>
          </cell>
          <cell r="F6" t="str">
            <v>OW</v>
          </cell>
          <cell r="G6" t="str">
            <v>BC</v>
          </cell>
          <cell r="H6" t="str">
            <v>NV</v>
          </cell>
          <cell r="I6" t="str">
            <v>OW</v>
          </cell>
          <cell r="J6" t="str">
            <v>CP</v>
          </cell>
          <cell r="K6" t="str">
            <v>LkW</v>
          </cell>
          <cell r="L6" t="str">
            <v>NV</v>
          </cell>
          <cell r="M6" t="str">
            <v>OW</v>
          </cell>
          <cell r="N6" t="str">
            <v>GL</v>
          </cell>
          <cell r="O6" t="str">
            <v>KP</v>
          </cell>
          <cell r="P6" t="str">
            <v>NV</v>
          </cell>
          <cell r="Q6" t="str">
            <v>OW</v>
          </cell>
          <cell r="R6" t="str">
            <v>LkW</v>
          </cell>
          <cell r="S6" t="str">
            <v>BL</v>
          </cell>
          <cell r="T6" t="str">
            <v>LP</v>
          </cell>
          <cell r="U6" t="str">
            <v>KT</v>
          </cell>
          <cell r="V6" t="str">
            <v>CP</v>
          </cell>
          <cell r="W6" t="str">
            <v>NV</v>
          </cell>
          <cell r="X6" t="str">
            <v>PT</v>
          </cell>
          <cell r="Y6" t="str">
            <v>PL</v>
          </cell>
          <cell r="Z6" t="str">
            <v>RS</v>
          </cell>
          <cell r="AA6" t="str">
            <v>Bk</v>
          </cell>
          <cell r="AB6" t="str">
            <v>OW</v>
          </cell>
          <cell r="AC6" t="str">
            <v>LkW</v>
          </cell>
          <cell r="AD6" t="str">
            <v>NV</v>
          </cell>
          <cell r="AE6" t="str">
            <v>OW</v>
          </cell>
          <cell r="AF6" t="str">
            <v>KP</v>
          </cell>
          <cell r="AG6" t="str">
            <v>LkW</v>
          </cell>
          <cell r="AH6" t="str">
            <v>SF</v>
          </cell>
          <cell r="AI6" t="str">
            <v>DND100</v>
          </cell>
          <cell r="AJ6" t="str">
            <v>FFR</v>
          </cell>
        </row>
        <row r="7">
          <cell r="C7" t="str">
            <v>note location change</v>
          </cell>
          <cell r="D7" t="str">
            <v>Pre Season</v>
          </cell>
          <cell r="E7" t="str">
            <v>Pre Season</v>
          </cell>
          <cell r="F7" t="str">
            <v>Pre Season</v>
          </cell>
          <cell r="G7" t="str">
            <v>Pre Season</v>
          </cell>
          <cell r="H7" t="str">
            <v>Season Opener dndx2</v>
          </cell>
          <cell r="I7" t="str">
            <v xml:space="preserve">Hog Round </v>
          </cell>
          <cell r="J7" t="str">
            <v>Scramble</v>
          </cell>
          <cell r="K7" t="str">
            <v>Summer Season</v>
          </cell>
          <cell r="L7" t="str">
            <v>Summer Season</v>
          </cell>
          <cell r="M7" t="str">
            <v>Hog Round</v>
          </cell>
          <cell r="N7" t="str">
            <v>Summer Season</v>
          </cell>
          <cell r="O7" t="str">
            <v>Summer Season</v>
          </cell>
          <cell r="P7" t="str">
            <v>Summer Season</v>
          </cell>
          <cell r="Q7" t="str">
            <v>Hog Round</v>
          </cell>
          <cell r="R7" t="str">
            <v>Summer Season</v>
          </cell>
          <cell r="S7" t="str">
            <v>Summer Season</v>
          </cell>
          <cell r="T7" t="str">
            <v>Traveling Rnds check-in</v>
          </cell>
          <cell r="U7" t="str">
            <v>Summer Season</v>
          </cell>
          <cell r="V7" t="str">
            <v>Summer Season</v>
          </cell>
          <cell r="W7" t="str">
            <v>Summer Season</v>
          </cell>
          <cell r="X7" t="str">
            <v>Road Trip check-in here</v>
          </cell>
          <cell r="Y7" t="str">
            <v>Road Trip</v>
          </cell>
          <cell r="Z7" t="str">
            <v>Road Trip</v>
          </cell>
          <cell r="AA7" t="str">
            <v>Summer Season</v>
          </cell>
          <cell r="AB7" t="str">
            <v>Hog Round</v>
          </cell>
          <cell r="AC7" t="str">
            <v>Summer Season</v>
          </cell>
          <cell r="AD7" t="str">
            <v>New tee time 5:30</v>
          </cell>
          <cell r="AE7" t="str">
            <v>Hog Round - tee time 5:30</v>
          </cell>
          <cell r="AF7" t="str">
            <v>New tee time 5:30</v>
          </cell>
          <cell r="AG7" t="str">
            <v>New tee time 5:30</v>
          </cell>
          <cell r="AH7" t="str">
            <v>Finale dndx4 checkin here</v>
          </cell>
          <cell r="AI7" t="str">
            <v>DnD100 check-in here</v>
          </cell>
          <cell r="AJ7" t="str">
            <v>Fall Fun Rnds check-in here</v>
          </cell>
        </row>
        <row r="8">
          <cell r="C8">
            <v>1</v>
          </cell>
          <cell r="D8">
            <v>2</v>
          </cell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  <cell r="J8">
            <v>8</v>
          </cell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  <cell r="R8">
            <v>16</v>
          </cell>
          <cell r="S8">
            <v>17</v>
          </cell>
          <cell r="T8">
            <v>18</v>
          </cell>
          <cell r="U8">
            <v>19</v>
          </cell>
          <cell r="V8">
            <v>20</v>
          </cell>
          <cell r="W8">
            <v>21</v>
          </cell>
          <cell r="X8">
            <v>22</v>
          </cell>
          <cell r="Y8">
            <v>23</v>
          </cell>
          <cell r="Z8">
            <v>24</v>
          </cell>
          <cell r="AA8">
            <v>25</v>
          </cell>
          <cell r="AB8">
            <v>26</v>
          </cell>
          <cell r="AC8">
            <v>27</v>
          </cell>
          <cell r="AD8">
            <v>28</v>
          </cell>
          <cell r="AE8">
            <v>29</v>
          </cell>
          <cell r="AF8">
            <v>30</v>
          </cell>
          <cell r="AG8">
            <v>31</v>
          </cell>
          <cell r="AH8">
            <v>32</v>
          </cell>
          <cell r="AI8">
            <v>33</v>
          </cell>
          <cell r="AJ8">
            <v>34</v>
          </cell>
        </row>
        <row r="9">
          <cell r="C9">
            <v>2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2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2</v>
          </cell>
          <cell r="U9">
            <v>2</v>
          </cell>
          <cell r="V9">
            <v>1</v>
          </cell>
          <cell r="W9">
            <v>1</v>
          </cell>
          <cell r="X9">
            <v>2</v>
          </cell>
          <cell r="Y9">
            <v>2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4</v>
          </cell>
          <cell r="AI9">
            <v>0</v>
          </cell>
          <cell r="AJ9">
            <v>0</v>
          </cell>
        </row>
        <row r="10">
          <cell r="C10">
            <v>52</v>
          </cell>
          <cell r="D10">
            <v>58</v>
          </cell>
          <cell r="E10">
            <v>58</v>
          </cell>
          <cell r="F10">
            <v>58</v>
          </cell>
          <cell r="G10">
            <v>56</v>
          </cell>
          <cell r="H10">
            <v>60</v>
          </cell>
          <cell r="I10">
            <v>58</v>
          </cell>
          <cell r="J10">
            <v>62</v>
          </cell>
          <cell r="K10">
            <v>58</v>
          </cell>
          <cell r="L10">
            <v>60</v>
          </cell>
          <cell r="M10">
            <v>58</v>
          </cell>
          <cell r="N10">
            <v>52</v>
          </cell>
          <cell r="O10">
            <v>62</v>
          </cell>
          <cell r="P10">
            <v>60</v>
          </cell>
          <cell r="Q10">
            <v>58</v>
          </cell>
          <cell r="R10">
            <v>54</v>
          </cell>
          <cell r="S10">
            <v>58</v>
          </cell>
          <cell r="T10">
            <v>56</v>
          </cell>
          <cell r="U10">
            <v>62</v>
          </cell>
          <cell r="V10">
            <v>62</v>
          </cell>
          <cell r="W10">
            <v>60</v>
          </cell>
          <cell r="X10">
            <v>55</v>
          </cell>
          <cell r="Y10">
            <v>55</v>
          </cell>
          <cell r="Z10">
            <v>56</v>
          </cell>
          <cell r="AA10">
            <v>49</v>
          </cell>
          <cell r="AB10">
            <v>58</v>
          </cell>
          <cell r="AC10">
            <v>58</v>
          </cell>
          <cell r="AD10">
            <v>60</v>
          </cell>
          <cell r="AE10">
            <v>58</v>
          </cell>
          <cell r="AF10">
            <v>62</v>
          </cell>
          <cell r="AG10">
            <v>58</v>
          </cell>
          <cell r="AH10">
            <v>65</v>
          </cell>
          <cell r="AI10">
            <v>0</v>
          </cell>
          <cell r="AJ10">
            <v>0</v>
          </cell>
        </row>
      </sheetData>
      <sheetData sheetId="63"/>
      <sheetData sheetId="64"/>
      <sheetData sheetId="65"/>
      <sheetData sheetId="66"/>
      <sheetData sheetId="67">
        <row r="3">
          <cell r="A3">
            <v>1</v>
          </cell>
          <cell r="B3" t="str">
            <v>Greg</v>
          </cell>
          <cell r="C3" t="str">
            <v/>
          </cell>
          <cell r="D3">
            <v>54.9</v>
          </cell>
          <cell r="E3">
            <v>54.35</v>
          </cell>
          <cell r="F3">
            <v>52.35</v>
          </cell>
          <cell r="G3">
            <v>53.1</v>
          </cell>
          <cell r="H3">
            <v>49.924999999999997</v>
          </cell>
          <cell r="I3">
            <v>48.5</v>
          </cell>
          <cell r="J3">
            <v>61.524999999999999</v>
          </cell>
          <cell r="K3">
            <v>60.625</v>
          </cell>
          <cell r="L3">
            <v>57.274999999999999</v>
          </cell>
          <cell r="M3">
            <v>55.924999999999997</v>
          </cell>
          <cell r="N3">
            <v>47.9</v>
          </cell>
          <cell r="O3">
            <v>49.7</v>
          </cell>
          <cell r="P3">
            <v>57.5</v>
          </cell>
          <cell r="Q3">
            <v>55.5</v>
          </cell>
          <cell r="R3">
            <v>59.95</v>
          </cell>
          <cell r="S3">
            <v>57.15</v>
          </cell>
          <cell r="T3">
            <v>48.575000000000003</v>
          </cell>
          <cell r="U3">
            <v>61.924999999999997</v>
          </cell>
          <cell r="V3">
            <v>55.924999999999997</v>
          </cell>
          <cell r="W3">
            <v>60.375</v>
          </cell>
          <cell r="X3">
            <v>65.7</v>
          </cell>
          <cell r="Y3">
            <v>59.325000000000003</v>
          </cell>
          <cell r="Z3">
            <v>51.524999999999999</v>
          </cell>
          <cell r="AA3">
            <v>50.75</v>
          </cell>
          <cell r="AB3">
            <v>42.65</v>
          </cell>
          <cell r="AC3">
            <v>55.7</v>
          </cell>
          <cell r="AD3">
            <v>57.44</v>
          </cell>
          <cell r="AE3">
            <v>56.16</v>
          </cell>
          <cell r="AF3">
            <v>64.16</v>
          </cell>
          <cell r="AG3" t="str">
            <v/>
          </cell>
          <cell r="AH3" t="str">
            <v/>
          </cell>
          <cell r="AI3">
            <v>55.392586206896567</v>
          </cell>
        </row>
        <row r="4">
          <cell r="A4">
            <v>2</v>
          </cell>
          <cell r="B4" t="str">
            <v>Bob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</row>
        <row r="5">
          <cell r="A5">
            <v>3</v>
          </cell>
          <cell r="B5" t="str">
            <v>Rob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</row>
        <row r="6">
          <cell r="A6">
            <v>4</v>
          </cell>
          <cell r="B6" t="str">
            <v>Mark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</row>
        <row r="7">
          <cell r="A7">
            <v>6</v>
          </cell>
          <cell r="B7" t="str">
            <v>Chance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</row>
        <row r="8">
          <cell r="A8">
            <v>8</v>
          </cell>
          <cell r="B8" t="str">
            <v>Bill O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81</v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>
            <v>81</v>
          </cell>
        </row>
        <row r="9">
          <cell r="A9">
            <v>15</v>
          </cell>
          <cell r="B9" t="str">
            <v>Jeff O</v>
          </cell>
          <cell r="C9" t="str">
            <v/>
          </cell>
          <cell r="D9">
            <v>54.7</v>
          </cell>
          <cell r="E9">
            <v>55.8</v>
          </cell>
          <cell r="F9">
            <v>52.8</v>
          </cell>
          <cell r="G9">
            <v>50.4</v>
          </cell>
          <cell r="H9">
            <v>56.825000000000003</v>
          </cell>
          <cell r="I9">
            <v>55.6</v>
          </cell>
          <cell r="J9">
            <v>49.05</v>
          </cell>
          <cell r="K9">
            <v>56.4</v>
          </cell>
          <cell r="L9">
            <v>57.274999999999999</v>
          </cell>
          <cell r="M9">
            <v>55.274999999999999</v>
          </cell>
          <cell r="N9" t="str">
            <v/>
          </cell>
          <cell r="O9">
            <v>50</v>
          </cell>
          <cell r="P9">
            <v>52.2</v>
          </cell>
          <cell r="Q9">
            <v>46.7</v>
          </cell>
          <cell r="R9" t="str">
            <v/>
          </cell>
          <cell r="S9">
            <v>64.7</v>
          </cell>
          <cell r="T9" t="str">
            <v/>
          </cell>
          <cell r="U9" t="str">
            <v/>
          </cell>
          <cell r="V9" t="str">
            <v/>
          </cell>
          <cell r="W9">
            <v>49.1</v>
          </cell>
          <cell r="X9">
            <v>71.5</v>
          </cell>
          <cell r="Y9">
            <v>53.3</v>
          </cell>
          <cell r="Z9" t="str">
            <v/>
          </cell>
          <cell r="AA9">
            <v>44.2</v>
          </cell>
          <cell r="AB9">
            <v>46.4</v>
          </cell>
          <cell r="AC9">
            <v>57.1</v>
          </cell>
          <cell r="AD9">
            <v>63.6</v>
          </cell>
          <cell r="AE9">
            <v>59.7</v>
          </cell>
          <cell r="AF9" t="str">
            <v/>
          </cell>
          <cell r="AG9" t="str">
            <v/>
          </cell>
          <cell r="AH9" t="str">
            <v/>
          </cell>
          <cell r="AI9">
            <v>54.664772727272727</v>
          </cell>
        </row>
        <row r="10">
          <cell r="A10">
            <v>16</v>
          </cell>
          <cell r="B10" t="str">
            <v>Mani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</row>
        <row r="11">
          <cell r="A11">
            <v>18</v>
          </cell>
          <cell r="B11" t="str">
            <v>Chris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>
            <v>65</v>
          </cell>
          <cell r="I11">
            <v>51.1</v>
          </cell>
          <cell r="J11" t="str">
            <v/>
          </cell>
          <cell r="K11">
            <v>59.9</v>
          </cell>
          <cell r="L11">
            <v>47.4</v>
          </cell>
          <cell r="M11">
            <v>56.8</v>
          </cell>
          <cell r="N11" t="str">
            <v/>
          </cell>
          <cell r="O11">
            <v>48.9</v>
          </cell>
          <cell r="P11">
            <v>54.2</v>
          </cell>
          <cell r="Q11">
            <v>56.6</v>
          </cell>
          <cell r="R11">
            <v>57.2</v>
          </cell>
          <cell r="S11">
            <v>61.6</v>
          </cell>
          <cell r="T11" t="str">
            <v/>
          </cell>
          <cell r="U11">
            <v>65.3</v>
          </cell>
          <cell r="V11" t="str">
            <v/>
          </cell>
          <cell r="W11">
            <v>51.75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>
            <v>58</v>
          </cell>
          <cell r="AC11">
            <v>58.4</v>
          </cell>
          <cell r="AD11" t="str">
            <v/>
          </cell>
          <cell r="AE11">
            <v>56</v>
          </cell>
          <cell r="AF11">
            <v>64.7</v>
          </cell>
          <cell r="AG11" t="str">
            <v/>
          </cell>
          <cell r="AH11" t="str">
            <v/>
          </cell>
          <cell r="AI11">
            <v>57.053124999999994</v>
          </cell>
        </row>
        <row r="12">
          <cell r="A12">
            <v>21</v>
          </cell>
          <cell r="B12" t="str">
            <v>Brady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</row>
        <row r="13">
          <cell r="A13">
            <v>23</v>
          </cell>
          <cell r="B13" t="str">
            <v>Arnie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</row>
        <row r="14">
          <cell r="A14">
            <v>24</v>
          </cell>
          <cell r="B14" t="str">
            <v>Alvin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</row>
        <row r="15">
          <cell r="A15">
            <v>26</v>
          </cell>
          <cell r="B15" t="str">
            <v>Carolyn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</row>
        <row r="16">
          <cell r="A16">
            <v>27</v>
          </cell>
          <cell r="B16" t="str">
            <v>Erik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</row>
        <row r="17">
          <cell r="A17">
            <v>34</v>
          </cell>
          <cell r="B17" t="str">
            <v>Gabe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</row>
        <row r="18">
          <cell r="A18">
            <v>38</v>
          </cell>
          <cell r="B18" t="str">
            <v>Jeff A</v>
          </cell>
          <cell r="C18" t="str">
            <v/>
          </cell>
          <cell r="D18">
            <v>54.6</v>
          </cell>
          <cell r="E18">
            <v>57.35</v>
          </cell>
          <cell r="F18">
            <v>48.35</v>
          </cell>
          <cell r="G18">
            <v>54.3</v>
          </cell>
          <cell r="H18">
            <v>56.825000000000003</v>
          </cell>
          <cell r="I18">
            <v>49.375</v>
          </cell>
          <cell r="J18">
            <v>45.625</v>
          </cell>
          <cell r="K18">
            <v>61.2</v>
          </cell>
          <cell r="L18">
            <v>54.075000000000003</v>
          </cell>
          <cell r="M18" t="str">
            <v/>
          </cell>
          <cell r="N18" t="str">
            <v/>
          </cell>
          <cell r="O18">
            <v>54.6</v>
          </cell>
          <cell r="P18" t="str">
            <v/>
          </cell>
          <cell r="Q18">
            <v>49.6</v>
          </cell>
          <cell r="R18" t="str">
            <v/>
          </cell>
          <cell r="S18">
            <v>52.85</v>
          </cell>
          <cell r="T18">
            <v>51.65</v>
          </cell>
          <cell r="U18">
            <v>63.4</v>
          </cell>
          <cell r="V18">
            <v>62.1</v>
          </cell>
          <cell r="W18" t="str">
            <v/>
          </cell>
          <cell r="X18">
            <v>77</v>
          </cell>
          <cell r="Y18">
            <v>46.2</v>
          </cell>
          <cell r="Z18">
            <v>48.2</v>
          </cell>
          <cell r="AA18">
            <v>44</v>
          </cell>
          <cell r="AB18">
            <v>45.475000000000001</v>
          </cell>
          <cell r="AC18">
            <v>49.55</v>
          </cell>
          <cell r="AD18">
            <v>66.28</v>
          </cell>
          <cell r="AE18">
            <v>56.480000000000004</v>
          </cell>
          <cell r="AF18">
            <v>66.48</v>
          </cell>
          <cell r="AG18" t="str">
            <v/>
          </cell>
          <cell r="AH18" t="str">
            <v/>
          </cell>
          <cell r="AI18">
            <v>54.815208333333338</v>
          </cell>
        </row>
        <row r="19">
          <cell r="A19">
            <v>39</v>
          </cell>
          <cell r="B19" t="str">
            <v>Todd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</row>
        <row r="20">
          <cell r="A20">
            <v>42</v>
          </cell>
          <cell r="B20" t="str">
            <v>Brent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61</v>
          </cell>
          <cell r="J20">
            <v>44.7</v>
          </cell>
          <cell r="K20">
            <v>57.2</v>
          </cell>
          <cell r="L20">
            <v>61.3</v>
          </cell>
          <cell r="M20">
            <v>62.725000000000001</v>
          </cell>
          <cell r="N20">
            <v>51.375</v>
          </cell>
          <cell r="O20" t="str">
            <v/>
          </cell>
          <cell r="P20">
            <v>56.2</v>
          </cell>
          <cell r="Q20">
            <v>49.2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63</v>
          </cell>
          <cell r="X20">
            <v>61.9</v>
          </cell>
          <cell r="Y20">
            <v>56.2</v>
          </cell>
          <cell r="Z20" t="str">
            <v/>
          </cell>
          <cell r="AA20">
            <v>42.2</v>
          </cell>
          <cell r="AB20">
            <v>52.2</v>
          </cell>
          <cell r="AC20" t="str">
            <v/>
          </cell>
          <cell r="AD20" t="str">
            <v/>
          </cell>
          <cell r="AE20">
            <v>58.2</v>
          </cell>
          <cell r="AF20">
            <v>67</v>
          </cell>
          <cell r="AG20" t="str">
            <v/>
          </cell>
          <cell r="AH20" t="str">
            <v/>
          </cell>
          <cell r="AI20">
            <v>56.293333333333344</v>
          </cell>
        </row>
        <row r="21">
          <cell r="A21">
            <v>44</v>
          </cell>
          <cell r="B21" t="str">
            <v>Carly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</row>
        <row r="22">
          <cell r="A22">
            <v>45</v>
          </cell>
          <cell r="B22" t="str">
            <v>Christian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</row>
        <row r="23">
          <cell r="A23">
            <v>46</v>
          </cell>
          <cell r="B23" t="str">
            <v>Jack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</row>
        <row r="24">
          <cell r="A24">
            <v>47</v>
          </cell>
          <cell r="B24" t="str">
            <v>Bill W</v>
          </cell>
          <cell r="C24" t="str">
            <v/>
          </cell>
          <cell r="D24">
            <v>55.4</v>
          </cell>
          <cell r="E24">
            <v>55.95</v>
          </cell>
          <cell r="F24">
            <v>52.95</v>
          </cell>
          <cell r="G24">
            <v>50.7</v>
          </cell>
          <cell r="H24">
            <v>59.2</v>
          </cell>
          <cell r="I24">
            <v>51.75</v>
          </cell>
          <cell r="J24">
            <v>44.1</v>
          </cell>
          <cell r="K24">
            <v>60.8</v>
          </cell>
          <cell r="L24">
            <v>54.225000000000001</v>
          </cell>
          <cell r="M24">
            <v>56.8</v>
          </cell>
          <cell r="N24">
            <v>50.575000000000003</v>
          </cell>
          <cell r="O24">
            <v>57.674999999999997</v>
          </cell>
          <cell r="P24">
            <v>57.125</v>
          </cell>
          <cell r="Q24">
            <v>51.674999999999997</v>
          </cell>
          <cell r="R24">
            <v>57.575000000000003</v>
          </cell>
          <cell r="S24">
            <v>54</v>
          </cell>
          <cell r="T24" t="str">
            <v/>
          </cell>
          <cell r="U24" t="str">
            <v/>
          </cell>
          <cell r="V24">
            <v>61</v>
          </cell>
          <cell r="W24">
            <v>54.75</v>
          </cell>
          <cell r="X24">
            <v>63.4</v>
          </cell>
          <cell r="Y24">
            <v>57.3</v>
          </cell>
          <cell r="Z24" t="str">
            <v/>
          </cell>
          <cell r="AA24">
            <v>40</v>
          </cell>
          <cell r="AB24">
            <v>50.3</v>
          </cell>
          <cell r="AC24">
            <v>61.2</v>
          </cell>
          <cell r="AD24" t="str">
            <v/>
          </cell>
          <cell r="AE24">
            <v>57.9</v>
          </cell>
          <cell r="AF24" t="str">
            <v/>
          </cell>
          <cell r="AG24" t="str">
            <v/>
          </cell>
          <cell r="AH24" t="str">
            <v/>
          </cell>
          <cell r="AI24">
            <v>54.84791666666667</v>
          </cell>
        </row>
        <row r="25">
          <cell r="A25">
            <v>48</v>
          </cell>
          <cell r="B25" t="str">
            <v>Justin</v>
          </cell>
          <cell r="C25">
            <v>53.9</v>
          </cell>
          <cell r="D25" t="str">
            <v/>
          </cell>
          <cell r="E25">
            <v>58.3</v>
          </cell>
          <cell r="F25">
            <v>50.3</v>
          </cell>
          <cell r="G25">
            <v>52.5</v>
          </cell>
          <cell r="H25">
            <v>56.325000000000003</v>
          </cell>
          <cell r="I25">
            <v>56.424999999999997</v>
          </cell>
          <cell r="J25">
            <v>49.1</v>
          </cell>
          <cell r="K25">
            <v>57.774999999999999</v>
          </cell>
          <cell r="L25">
            <v>53.424999999999997</v>
          </cell>
          <cell r="M25">
            <v>54.875</v>
          </cell>
          <cell r="N25">
            <v>56.325000000000003</v>
          </cell>
          <cell r="O25">
            <v>54.75</v>
          </cell>
          <cell r="P25">
            <v>48.975000000000001</v>
          </cell>
          <cell r="Q25" t="str">
            <v/>
          </cell>
          <cell r="R25">
            <v>51.1</v>
          </cell>
          <cell r="S25">
            <v>55.6</v>
          </cell>
          <cell r="T25">
            <v>56.2</v>
          </cell>
          <cell r="U25">
            <v>64</v>
          </cell>
          <cell r="V25">
            <v>52.55</v>
          </cell>
          <cell r="W25">
            <v>53.325000000000003</v>
          </cell>
          <cell r="X25">
            <v>67.55</v>
          </cell>
          <cell r="Y25">
            <v>57.85</v>
          </cell>
          <cell r="Z25">
            <v>55.95</v>
          </cell>
          <cell r="AA25">
            <v>55.825000000000003</v>
          </cell>
          <cell r="AB25">
            <v>46.25</v>
          </cell>
          <cell r="AC25">
            <v>61.4</v>
          </cell>
          <cell r="AD25">
            <v>61.06</v>
          </cell>
          <cell r="AE25">
            <v>50.980000000000004</v>
          </cell>
          <cell r="AF25">
            <v>56.34</v>
          </cell>
          <cell r="AG25" t="str">
            <v/>
          </cell>
          <cell r="AH25" t="str">
            <v/>
          </cell>
          <cell r="AI25">
            <v>55.319821428571423</v>
          </cell>
        </row>
        <row r="26">
          <cell r="A26">
            <v>51</v>
          </cell>
          <cell r="B26" t="str">
            <v>Kerrie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</row>
        <row r="27">
          <cell r="A27">
            <v>52</v>
          </cell>
          <cell r="B27" t="str">
            <v>Andrew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</row>
        <row r="28">
          <cell r="A28">
            <v>53</v>
          </cell>
          <cell r="B28" t="str">
            <v>Herb</v>
          </cell>
          <cell r="C28">
            <v>58</v>
          </cell>
          <cell r="D28">
            <v>52</v>
          </cell>
          <cell r="E28">
            <v>59.2</v>
          </cell>
          <cell r="F28">
            <v>56.2</v>
          </cell>
          <cell r="G28">
            <v>50.975000000000001</v>
          </cell>
          <cell r="H28">
            <v>57.1</v>
          </cell>
          <cell r="I28">
            <v>49.2</v>
          </cell>
          <cell r="J28">
            <v>41.45</v>
          </cell>
          <cell r="K28">
            <v>61.274999999999999</v>
          </cell>
          <cell r="L28">
            <v>53.924999999999997</v>
          </cell>
          <cell r="M28">
            <v>64.5</v>
          </cell>
          <cell r="N28">
            <v>51.475000000000001</v>
          </cell>
          <cell r="O28">
            <v>55.674999999999997</v>
          </cell>
          <cell r="P28">
            <v>55.125</v>
          </cell>
          <cell r="Q28">
            <v>45.45</v>
          </cell>
          <cell r="R28">
            <v>60.825000000000003</v>
          </cell>
          <cell r="S28">
            <v>60.024999999999999</v>
          </cell>
          <cell r="T28">
            <v>53.35</v>
          </cell>
          <cell r="U28">
            <v>66.8</v>
          </cell>
          <cell r="V28">
            <v>57.1</v>
          </cell>
          <cell r="W28">
            <v>54.875</v>
          </cell>
          <cell r="X28">
            <v>60.325000000000003</v>
          </cell>
          <cell r="Y28">
            <v>55.524999999999999</v>
          </cell>
          <cell r="Z28">
            <v>54.524999999999999</v>
          </cell>
          <cell r="AA28">
            <v>48.2</v>
          </cell>
          <cell r="AB28">
            <v>48.55</v>
          </cell>
          <cell r="AC28">
            <v>58.024999999999999</v>
          </cell>
          <cell r="AD28">
            <v>64.36</v>
          </cell>
          <cell r="AE28">
            <v>61.28</v>
          </cell>
          <cell r="AF28">
            <v>60.38</v>
          </cell>
          <cell r="AG28" t="str">
            <v/>
          </cell>
          <cell r="AH28" t="str">
            <v/>
          </cell>
          <cell r="AI28">
            <v>55.856500000000004</v>
          </cell>
        </row>
        <row r="29">
          <cell r="A29">
            <v>54</v>
          </cell>
          <cell r="B29" t="str">
            <v>Danielle</v>
          </cell>
          <cell r="C29" t="str">
            <v/>
          </cell>
          <cell r="D29" t="str">
            <v/>
          </cell>
          <cell r="E29" t="str">
            <v/>
          </cell>
          <cell r="F29">
            <v>82</v>
          </cell>
          <cell r="G29">
            <v>49.4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>
            <v>73</v>
          </cell>
          <cell r="P29" t="str">
            <v/>
          </cell>
          <cell r="Q29" t="str">
            <v/>
          </cell>
          <cell r="R29" t="str">
            <v/>
          </cell>
          <cell r="S29">
            <v>59.9</v>
          </cell>
          <cell r="T29" t="str">
            <v/>
          </cell>
          <cell r="U29" t="str">
            <v/>
          </cell>
          <cell r="V29">
            <v>57.3</v>
          </cell>
          <cell r="W29">
            <v>55.849999999999994</v>
          </cell>
          <cell r="X29" t="str">
            <v/>
          </cell>
          <cell r="Y29" t="str">
            <v/>
          </cell>
          <cell r="Z29" t="str">
            <v/>
          </cell>
          <cell r="AA29">
            <v>49.3</v>
          </cell>
          <cell r="AB29" t="str">
            <v/>
          </cell>
          <cell r="AC29">
            <v>56.6</v>
          </cell>
          <cell r="AD29" t="str">
            <v/>
          </cell>
          <cell r="AE29" t="str">
            <v/>
          </cell>
          <cell r="AF29">
            <v>65.599999999999994</v>
          </cell>
          <cell r="AG29" t="str">
            <v/>
          </cell>
          <cell r="AH29" t="str">
            <v/>
          </cell>
          <cell r="AI29">
            <v>60.994444444444447</v>
          </cell>
        </row>
        <row r="30">
          <cell r="A30">
            <v>55</v>
          </cell>
          <cell r="B30" t="str">
            <v>Cozart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</row>
        <row r="31">
          <cell r="A31">
            <v>56</v>
          </cell>
          <cell r="B31" t="str">
            <v>JeffR</v>
          </cell>
          <cell r="C31" t="str">
            <v/>
          </cell>
          <cell r="D31">
            <v>54.7</v>
          </cell>
          <cell r="E31">
            <v>56.35</v>
          </cell>
          <cell r="F31">
            <v>52.35</v>
          </cell>
          <cell r="G31">
            <v>51.1</v>
          </cell>
          <cell r="H31">
            <v>54.375</v>
          </cell>
          <cell r="I31">
            <v>48.6</v>
          </cell>
          <cell r="J31">
            <v>45.85</v>
          </cell>
          <cell r="K31">
            <v>60.325000000000003</v>
          </cell>
          <cell r="L31">
            <v>57.2</v>
          </cell>
          <cell r="M31">
            <v>57.424999999999997</v>
          </cell>
          <cell r="N31">
            <v>56.3</v>
          </cell>
          <cell r="O31">
            <v>55.05</v>
          </cell>
          <cell r="P31">
            <v>60.274999999999999</v>
          </cell>
          <cell r="Q31">
            <v>50.924999999999997</v>
          </cell>
          <cell r="R31">
            <v>62.375</v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>
            <v>57</v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>
            <v>55.012499999999989</v>
          </cell>
        </row>
        <row r="32">
          <cell r="A32">
            <v>57</v>
          </cell>
          <cell r="B32" t="str">
            <v>Jake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>
            <v>56</v>
          </cell>
          <cell r="J32">
            <v>48.2</v>
          </cell>
          <cell r="K32">
            <v>54.9</v>
          </cell>
          <cell r="L32">
            <v>54.6</v>
          </cell>
          <cell r="M32">
            <v>50.45</v>
          </cell>
          <cell r="N32">
            <v>60.8</v>
          </cell>
          <cell r="O32">
            <v>47.774999999999999</v>
          </cell>
          <cell r="P32">
            <v>59.125</v>
          </cell>
          <cell r="Q32">
            <v>51.225000000000001</v>
          </cell>
          <cell r="R32">
            <v>55</v>
          </cell>
          <cell r="S32">
            <v>58.9</v>
          </cell>
          <cell r="T32" t="str">
            <v/>
          </cell>
          <cell r="U32" t="str">
            <v/>
          </cell>
          <cell r="V32" t="str">
            <v/>
          </cell>
          <cell r="W32">
            <v>49.4</v>
          </cell>
          <cell r="X32">
            <v>68.900000000000006</v>
          </cell>
          <cell r="Y32">
            <v>55.6</v>
          </cell>
          <cell r="Z32">
            <v>48.6</v>
          </cell>
          <cell r="AA32">
            <v>54.4</v>
          </cell>
          <cell r="AB32" t="str">
            <v/>
          </cell>
          <cell r="AC32">
            <v>50.6</v>
          </cell>
          <cell r="AD32">
            <v>58.975000000000001</v>
          </cell>
          <cell r="AE32">
            <v>54.975000000000001</v>
          </cell>
          <cell r="AF32">
            <v>54.3</v>
          </cell>
          <cell r="AG32" t="str">
            <v/>
          </cell>
          <cell r="AH32" t="str">
            <v/>
          </cell>
          <cell r="AI32">
            <v>54.636249999999997</v>
          </cell>
        </row>
        <row r="33">
          <cell r="A33">
            <v>58</v>
          </cell>
          <cell r="B33" t="str">
            <v>Cody</v>
          </cell>
          <cell r="C33" t="str">
            <v/>
          </cell>
          <cell r="D33" t="str">
            <v/>
          </cell>
          <cell r="E33">
            <v>55</v>
          </cell>
          <cell r="F33" t="str">
            <v/>
          </cell>
          <cell r="G33" t="str">
            <v/>
          </cell>
          <cell r="H33">
            <v>53</v>
          </cell>
          <cell r="I33" t="str">
            <v/>
          </cell>
          <cell r="J33">
            <v>41.8</v>
          </cell>
          <cell r="K33">
            <v>60.65</v>
          </cell>
          <cell r="L33">
            <v>56.7</v>
          </cell>
          <cell r="M33">
            <v>58.3</v>
          </cell>
          <cell r="N33" t="str">
            <v/>
          </cell>
          <cell r="O33">
            <v>47.7</v>
          </cell>
          <cell r="P33">
            <v>56.1</v>
          </cell>
          <cell r="Q33">
            <v>50.1</v>
          </cell>
          <cell r="R33">
            <v>58.2</v>
          </cell>
          <cell r="S33">
            <v>53.3</v>
          </cell>
          <cell r="T33">
            <v>54.85</v>
          </cell>
          <cell r="U33">
            <v>107.3</v>
          </cell>
          <cell r="V33">
            <v>40.5</v>
          </cell>
          <cell r="W33">
            <v>47.85</v>
          </cell>
          <cell r="X33">
            <v>55.95</v>
          </cell>
          <cell r="Y33">
            <v>47.7</v>
          </cell>
          <cell r="Z33" t="str">
            <v/>
          </cell>
          <cell r="AA33">
            <v>55.6</v>
          </cell>
          <cell r="AB33">
            <v>47.4</v>
          </cell>
          <cell r="AC33">
            <v>47.7</v>
          </cell>
          <cell r="AD33">
            <v>58.375</v>
          </cell>
          <cell r="AE33">
            <v>55.15</v>
          </cell>
          <cell r="AF33">
            <v>54.06</v>
          </cell>
          <cell r="AG33" t="str">
            <v/>
          </cell>
          <cell r="AH33" t="str">
            <v/>
          </cell>
          <cell r="AI33">
            <v>54.925434782608711</v>
          </cell>
        </row>
        <row r="34">
          <cell r="A34">
            <v>59</v>
          </cell>
          <cell r="B34" t="str">
            <v>Spencer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>
            <v>72</v>
          </cell>
          <cell r="J34" t="str">
            <v/>
          </cell>
          <cell r="K34">
            <v>56.8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>
            <v>89</v>
          </cell>
          <cell r="Y34">
            <v>50.4</v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>
            <v>67.05</v>
          </cell>
        </row>
        <row r="35">
          <cell r="A35">
            <v>60</v>
          </cell>
          <cell r="B35" t="str">
            <v>Anne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</row>
        <row r="36">
          <cell r="A36">
            <v>61</v>
          </cell>
          <cell r="B36" t="str">
            <v>Joel</v>
          </cell>
          <cell r="C36" t="str">
            <v/>
          </cell>
          <cell r="D36">
            <v>54.1</v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>
            <v>51</v>
          </cell>
          <cell r="K36">
            <v>68.7</v>
          </cell>
          <cell r="L36">
            <v>60.95</v>
          </cell>
          <cell r="M36">
            <v>52</v>
          </cell>
          <cell r="N36">
            <v>49.6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>
            <v>56.058333333333337</v>
          </cell>
        </row>
        <row r="37">
          <cell r="A37">
            <v>62</v>
          </cell>
          <cell r="B37" t="str">
            <v>Paul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>
            <v>81</v>
          </cell>
          <cell r="I37">
            <v>59.7</v>
          </cell>
          <cell r="J37">
            <v>24.349999999999994</v>
          </cell>
          <cell r="K37" t="str">
            <v/>
          </cell>
          <cell r="L37" t="str">
            <v/>
          </cell>
          <cell r="M37" t="str">
            <v/>
          </cell>
          <cell r="N37">
            <v>63.6</v>
          </cell>
          <cell r="O37">
            <v>73.599999999999994</v>
          </cell>
          <cell r="P37">
            <v>55.05</v>
          </cell>
          <cell r="Q37">
            <v>61.2</v>
          </cell>
          <cell r="R37">
            <v>65.924999999999997</v>
          </cell>
          <cell r="S37">
            <v>50.2</v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>
            <v>66</v>
          </cell>
          <cell r="AC37" t="str">
            <v/>
          </cell>
          <cell r="AD37">
            <v>65.599999999999994</v>
          </cell>
          <cell r="AE37">
            <v>58.099999999999994</v>
          </cell>
          <cell r="AF37">
            <v>60.5</v>
          </cell>
          <cell r="AG37" t="str">
            <v/>
          </cell>
          <cell r="AH37" t="str">
            <v/>
          </cell>
          <cell r="AI37">
            <v>60.371153846153852</v>
          </cell>
        </row>
        <row r="38">
          <cell r="A38">
            <v>63</v>
          </cell>
          <cell r="B38" t="str">
            <v>Eli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>
            <v>92</v>
          </cell>
          <cell r="H38">
            <v>58.6</v>
          </cell>
          <cell r="I38" t="str">
            <v/>
          </cell>
          <cell r="J38" t="str">
            <v/>
          </cell>
          <cell r="K38">
            <v>49.15</v>
          </cell>
          <cell r="L38">
            <v>49.75</v>
          </cell>
          <cell r="M38" t="str">
            <v/>
          </cell>
          <cell r="N38">
            <v>60.15</v>
          </cell>
          <cell r="O38">
            <v>61.099999999999994</v>
          </cell>
          <cell r="P38">
            <v>56.9</v>
          </cell>
          <cell r="Q38" t="str">
            <v/>
          </cell>
          <cell r="R38" t="str">
            <v/>
          </cell>
          <cell r="S38">
            <v>54.55</v>
          </cell>
          <cell r="T38" t="str">
            <v/>
          </cell>
          <cell r="U38" t="str">
            <v/>
          </cell>
          <cell r="V38">
            <v>54.8</v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>
            <v>76</v>
          </cell>
          <cell r="AB38">
            <v>54.2</v>
          </cell>
          <cell r="AC38" t="str">
            <v/>
          </cell>
          <cell r="AD38">
            <v>63.55</v>
          </cell>
          <cell r="AE38" t="str">
            <v/>
          </cell>
          <cell r="AF38">
            <v>60.3</v>
          </cell>
          <cell r="AG38" t="str">
            <v/>
          </cell>
          <cell r="AH38" t="str">
            <v/>
          </cell>
          <cell r="AI38">
            <v>60.849999999999994</v>
          </cell>
        </row>
        <row r="39">
          <cell r="A39">
            <v>94</v>
          </cell>
          <cell r="B39" t="str">
            <v>TannerNA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>
            <v>60</v>
          </cell>
          <cell r="I39" t="str">
            <v/>
          </cell>
          <cell r="J39">
            <v>43.6</v>
          </cell>
          <cell r="K39">
            <v>61.55</v>
          </cell>
          <cell r="L39">
            <v>59.3</v>
          </cell>
          <cell r="M39">
            <v>56.7</v>
          </cell>
          <cell r="N39" t="str">
            <v/>
          </cell>
          <cell r="O39">
            <v>54.4</v>
          </cell>
          <cell r="P39">
            <v>53.7</v>
          </cell>
          <cell r="Q39">
            <v>56.3</v>
          </cell>
          <cell r="R39">
            <v>56.7</v>
          </cell>
          <cell r="S39">
            <v>55.25</v>
          </cell>
          <cell r="T39">
            <v>51.024999999999999</v>
          </cell>
          <cell r="U39">
            <v>102.47499999999999</v>
          </cell>
          <cell r="V39">
            <v>40.700000000000003</v>
          </cell>
          <cell r="W39">
            <v>47.274999999999999</v>
          </cell>
          <cell r="X39">
            <v>46.5</v>
          </cell>
          <cell r="Y39">
            <v>49.274999999999999</v>
          </cell>
          <cell r="Z39" t="str">
            <v/>
          </cell>
          <cell r="AA39">
            <v>49</v>
          </cell>
          <cell r="AB39">
            <v>48.8</v>
          </cell>
          <cell r="AC39">
            <v>52.6</v>
          </cell>
          <cell r="AD39">
            <v>63.075000000000003</v>
          </cell>
          <cell r="AE39">
            <v>63.4</v>
          </cell>
          <cell r="AF39">
            <v>59.78</v>
          </cell>
          <cell r="AG39" t="str">
            <v/>
          </cell>
          <cell r="AH39" t="str">
            <v/>
          </cell>
          <cell r="AI39">
            <v>55.972954545454542</v>
          </cell>
        </row>
        <row r="40">
          <cell r="A40">
            <v>95</v>
          </cell>
          <cell r="B40" t="str">
            <v>JoshNA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91</v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>
            <v>91</v>
          </cell>
        </row>
        <row r="41">
          <cell r="A41">
            <v>96</v>
          </cell>
          <cell r="B41" t="str">
            <v>AaronNA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>
            <v>51</v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>
            <v>51</v>
          </cell>
        </row>
        <row r="42">
          <cell r="A42">
            <v>97</v>
          </cell>
          <cell r="B42" t="str">
            <v>BryantNA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>
            <v>59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>
            <v>59</v>
          </cell>
        </row>
        <row r="43">
          <cell r="A43">
            <v>98</v>
          </cell>
          <cell r="B43" t="str">
            <v>TyrelNA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>
            <v>51</v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>
            <v>51</v>
          </cell>
        </row>
        <row r="44">
          <cell r="A44">
            <v>99</v>
          </cell>
          <cell r="B44" t="str">
            <v>AydenNA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>
            <v>71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>
            <v>101</v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>
            <v>86</v>
          </cell>
        </row>
        <row r="45">
          <cell r="A45">
            <v>93</v>
          </cell>
          <cell r="B45" t="str">
            <v>LoganNA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55</v>
          </cell>
          <cell r="X45">
            <v>58.1</v>
          </cell>
          <cell r="Y45">
            <v>53.75</v>
          </cell>
          <cell r="Z45" t="str">
            <v/>
          </cell>
          <cell r="AA45">
            <v>51.2</v>
          </cell>
          <cell r="AB45" t="str">
            <v/>
          </cell>
          <cell r="AC45">
            <v>53</v>
          </cell>
          <cell r="AD45">
            <v>53.300000000000004</v>
          </cell>
          <cell r="AE45">
            <v>53.2</v>
          </cell>
          <cell r="AF45" t="str">
            <v/>
          </cell>
          <cell r="AG45" t="str">
            <v/>
          </cell>
          <cell r="AH45" t="str">
            <v/>
          </cell>
          <cell r="AI45">
            <v>53.93571428571429</v>
          </cell>
        </row>
        <row r="46">
          <cell r="A46">
            <v>100</v>
          </cell>
          <cell r="B46" t="str">
            <v>BryanNA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>
            <v>50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>
            <v>50</v>
          </cell>
        </row>
        <row r="47">
          <cell r="A47">
            <v>101</v>
          </cell>
          <cell r="B47" t="str">
            <v>DavidNA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>
            <v>53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>
            <v>53</v>
          </cell>
        </row>
        <row r="48">
          <cell r="A48">
            <v>102</v>
          </cell>
          <cell r="B48" t="str">
            <v>LukeNA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57</v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>
            <v>57</v>
          </cell>
        </row>
        <row r="49">
          <cell r="A49">
            <v>0</v>
          </cell>
          <cell r="B49">
            <v>0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</row>
        <row r="50">
          <cell r="A50">
            <v>0</v>
          </cell>
          <cell r="B50">
            <v>0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</row>
        <row r="51">
          <cell r="A51">
            <v>0</v>
          </cell>
          <cell r="B51">
            <v>0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</row>
        <row r="52">
          <cell r="A52">
            <v>0</v>
          </cell>
          <cell r="B52">
            <v>0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</row>
        <row r="53">
          <cell r="A53">
            <v>0</v>
          </cell>
          <cell r="B53">
            <v>0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</row>
        <row r="54">
          <cell r="A54">
            <v>0</v>
          </cell>
          <cell r="B54">
            <v>0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</row>
        <row r="55">
          <cell r="A55">
            <v>0</v>
          </cell>
          <cell r="B55">
            <v>0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</row>
        <row r="56">
          <cell r="A56">
            <v>0</v>
          </cell>
          <cell r="B56">
            <v>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</row>
        <row r="57">
          <cell r="A57">
            <v>0</v>
          </cell>
          <cell r="B57">
            <v>0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</row>
        <row r="58">
          <cell r="A58">
            <v>0</v>
          </cell>
          <cell r="B58">
            <v>0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</row>
        <row r="59">
          <cell r="C59">
            <v>-2</v>
          </cell>
          <cell r="D59">
            <v>4</v>
          </cell>
          <cell r="E59">
            <v>4</v>
          </cell>
          <cell r="F59">
            <v>4</v>
          </cell>
          <cell r="G59">
            <v>0</v>
          </cell>
          <cell r="H59">
            <v>6</v>
          </cell>
          <cell r="I59">
            <v>4</v>
          </cell>
          <cell r="J59">
            <v>8</v>
          </cell>
          <cell r="K59">
            <v>4</v>
          </cell>
          <cell r="L59">
            <v>6</v>
          </cell>
          <cell r="M59">
            <v>4</v>
          </cell>
          <cell r="N59">
            <v>-2</v>
          </cell>
          <cell r="O59">
            <v>8</v>
          </cell>
          <cell r="P59">
            <v>6</v>
          </cell>
          <cell r="Q59">
            <v>4</v>
          </cell>
          <cell r="R59">
            <v>4</v>
          </cell>
          <cell r="S59">
            <v>3</v>
          </cell>
          <cell r="T59">
            <v>2</v>
          </cell>
          <cell r="U59">
            <v>0</v>
          </cell>
          <cell r="V59">
            <v>8</v>
          </cell>
          <cell r="W59">
            <v>6</v>
          </cell>
          <cell r="X59">
            <v>0</v>
          </cell>
          <cell r="Y59">
            <v>0</v>
          </cell>
          <cell r="Z59">
            <v>0</v>
          </cell>
          <cell r="AA59">
            <v>-5</v>
          </cell>
          <cell r="AB59">
            <v>4</v>
          </cell>
          <cell r="AC59">
            <v>4</v>
          </cell>
          <cell r="AD59">
            <v>6</v>
          </cell>
          <cell r="AE59">
            <v>4</v>
          </cell>
          <cell r="AF59">
            <v>8</v>
          </cell>
          <cell r="AG59">
            <v>4</v>
          </cell>
          <cell r="AH59">
            <v>0</v>
          </cell>
          <cell r="AI59" t="e">
            <v>#N/A</v>
          </cell>
        </row>
        <row r="60">
          <cell r="C60">
            <v>52</v>
          </cell>
          <cell r="D60">
            <v>58</v>
          </cell>
          <cell r="E60">
            <v>58</v>
          </cell>
          <cell r="F60">
            <v>58</v>
          </cell>
          <cell r="G60">
            <v>56</v>
          </cell>
          <cell r="H60">
            <v>60</v>
          </cell>
          <cell r="I60">
            <v>58</v>
          </cell>
          <cell r="J60">
            <v>62</v>
          </cell>
          <cell r="K60">
            <v>58</v>
          </cell>
          <cell r="L60">
            <v>60</v>
          </cell>
          <cell r="M60">
            <v>58</v>
          </cell>
          <cell r="N60">
            <v>52</v>
          </cell>
          <cell r="O60">
            <v>62</v>
          </cell>
          <cell r="P60">
            <v>60</v>
          </cell>
          <cell r="Q60">
            <v>58</v>
          </cell>
          <cell r="R60">
            <v>58</v>
          </cell>
          <cell r="S60">
            <v>57</v>
          </cell>
          <cell r="T60">
            <v>56</v>
          </cell>
          <cell r="U60">
            <v>0</v>
          </cell>
          <cell r="V60">
            <v>62</v>
          </cell>
          <cell r="W60">
            <v>60</v>
          </cell>
          <cell r="X60">
            <v>56</v>
          </cell>
          <cell r="Y60">
            <v>56</v>
          </cell>
          <cell r="Z60">
            <v>56</v>
          </cell>
          <cell r="AA60">
            <v>49</v>
          </cell>
          <cell r="AB60">
            <v>58</v>
          </cell>
          <cell r="AC60">
            <v>58</v>
          </cell>
          <cell r="AD60">
            <v>60</v>
          </cell>
          <cell r="AE60">
            <v>58</v>
          </cell>
          <cell r="AF60">
            <v>62</v>
          </cell>
          <cell r="AG60">
            <v>58</v>
          </cell>
          <cell r="AH60">
            <v>56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pdga.com/course-directory/course/brockway-disc-golf-cour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dga.com/course-directory/course/northview-park" TargetMode="External"/><Relationship Id="rId1" Type="http://schemas.openxmlformats.org/officeDocument/2006/relationships/hyperlink" Target="https://www.pdga.com/course-directory/course/red-oak-park" TargetMode="External"/><Relationship Id="rId6" Type="http://schemas.openxmlformats.org/officeDocument/2006/relationships/hyperlink" Target="https://www.pdga.com/course-directory/course/highland-park-3" TargetMode="External"/><Relationship Id="rId5" Type="http://schemas.openxmlformats.org/officeDocument/2006/relationships/hyperlink" Target="https://www.pdga.com/course-directory/course/garlough-park" TargetMode="External"/><Relationship Id="rId4" Type="http://schemas.openxmlformats.org/officeDocument/2006/relationships/hyperlink" Target="https://www.pdga.com/course-directory/course/valley-disc-golf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D733-F565-411F-8443-F52694A62A8B}">
  <dimension ref="A1:O38"/>
  <sheetViews>
    <sheetView tabSelected="1" workbookViewId="0">
      <selection activeCell="B6" sqref="B6"/>
    </sheetView>
  </sheetViews>
  <sheetFormatPr defaultColWidth="8.81640625" defaultRowHeight="16.5" x14ac:dyDescent="0.5"/>
  <cols>
    <col min="1" max="1" width="6.6328125" style="64" customWidth="1"/>
    <col min="2" max="13" width="6.6328125" customWidth="1"/>
    <col min="14" max="14" width="5.90625" customWidth="1"/>
    <col min="15" max="15" width="6.6328125" customWidth="1"/>
  </cols>
  <sheetData>
    <row r="1" spans="1:15" ht="119.5" customHeight="1" x14ac:dyDescent="0.5"/>
    <row r="2" spans="1:15" s="4" customFormat="1" ht="37.5" customHeight="1" x14ac:dyDescent="0.5">
      <c r="A2" s="1"/>
      <c r="B2" s="2" t="str">
        <f>"Disc'n Dude 100 Score Card "&amp;[1]editSchedule!C2</f>
        <v>Disc'n Dude 100 Score Card 2020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4" customFormat="1" ht="25" customHeight="1" x14ac:dyDescent="0.35">
      <c r="A3" s="5"/>
      <c r="B3" s="6" t="s">
        <v>0</v>
      </c>
      <c r="C3" s="7" t="s">
        <v>1</v>
      </c>
      <c r="D3" s="8"/>
      <c r="E3" s="9"/>
      <c r="F3" s="9"/>
      <c r="G3" s="9"/>
      <c r="H3" s="9"/>
      <c r="I3" s="10"/>
      <c r="J3" s="11"/>
      <c r="K3" s="11" t="s">
        <v>2</v>
      </c>
      <c r="L3" s="11"/>
      <c r="M3" s="12" t="s">
        <v>3</v>
      </c>
      <c r="N3" s="65" t="str">
        <f>IF(SUM(M8,K12,L18,L24,L30,L36)&gt;0,SUM(M8,K12,L18,L24,L30,L36),"")</f>
        <v/>
      </c>
      <c r="O3" s="13"/>
    </row>
    <row r="4" spans="1:15" s="21" customFormat="1" ht="14.5" x14ac:dyDescent="0.35">
      <c r="A4" s="15"/>
      <c r="B4" s="16" t="s">
        <v>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9"/>
      <c r="O4" s="20"/>
    </row>
    <row r="5" spans="1:15" x14ac:dyDescent="0.5">
      <c r="A5" s="22">
        <v>1</v>
      </c>
      <c r="B5" s="23" t="str">
        <f>"1"&amp;"/"&amp;$A5</f>
        <v>1/1</v>
      </c>
      <c r="C5" s="23" t="str">
        <f>"2"&amp;"/"&amp;$A5+1</f>
        <v>2/2</v>
      </c>
      <c r="D5" s="23" t="str">
        <f>"3"&amp;"/"&amp;$A5+2</f>
        <v>3/3</v>
      </c>
      <c r="E5" s="23" t="str">
        <f>"4"&amp;"/"&amp;$A5+3</f>
        <v>4/4</v>
      </c>
      <c r="F5" s="23" t="str">
        <f>"5"&amp;"/"&amp;$A5+4</f>
        <v>5/5</v>
      </c>
      <c r="G5" s="23" t="str">
        <f>"6"&amp;"/"&amp;$A5+5</f>
        <v>6/6</v>
      </c>
      <c r="H5" s="23" t="str">
        <f>"7"&amp;"/"&amp;$A5+6</f>
        <v>7/7</v>
      </c>
      <c r="I5" s="23" t="str">
        <f>"8"&amp;"/"&amp;$A5+7</f>
        <v>8/8</v>
      </c>
      <c r="J5" s="23" t="str">
        <f>"9"&amp;"/"&amp;$A5+8</f>
        <v>9/9</v>
      </c>
      <c r="K5" s="23" t="str">
        <f>"10"&amp;"/"&amp;$A5+9</f>
        <v>10/10</v>
      </c>
      <c r="L5" s="24" t="s">
        <v>5</v>
      </c>
      <c r="M5" s="25"/>
      <c r="N5" s="26"/>
      <c r="O5" s="27"/>
    </row>
    <row r="6" spans="1:15" s="34" customFormat="1" ht="25" customHeight="1" x14ac:dyDescent="0.7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30" t="str">
        <f>IF(SUM(B6:K6)=0," ",SUM(B6:K6))</f>
        <v xml:space="preserve"> </v>
      </c>
      <c r="M6" s="31"/>
      <c r="N6" s="32"/>
      <c r="O6" s="33"/>
    </row>
    <row r="7" spans="1:15" x14ac:dyDescent="0.5">
      <c r="A7" s="35"/>
      <c r="B7" s="23" t="str">
        <f>"1"&amp;"/"&amp;$A5+10</f>
        <v>1/11</v>
      </c>
      <c r="C7" s="23" t="str">
        <f>"2"&amp;"/"&amp;A5+11</f>
        <v>2/12</v>
      </c>
      <c r="D7" s="23" t="str">
        <f>"3"&amp;"/"&amp;$A5+12</f>
        <v>3/13</v>
      </c>
      <c r="E7" s="23" t="str">
        <f>"3"&amp;"/"&amp;$A5+13</f>
        <v>3/14</v>
      </c>
      <c r="F7" s="23" t="str">
        <f>"3"&amp;"/"&amp;$A5+14</f>
        <v>3/15</v>
      </c>
      <c r="G7" s="23" t="str">
        <f>"3"&amp;"/"&amp;$A5+15</f>
        <v>3/16</v>
      </c>
      <c r="H7" s="23" t="str">
        <f>"3"&amp;"/"&amp;$A5+16</f>
        <v>3/17</v>
      </c>
      <c r="I7" s="23" t="str">
        <f>"3"&amp;"/"&amp;$A5+17</f>
        <v>3/18</v>
      </c>
      <c r="J7" s="23" t="str">
        <f>"3"&amp;"/"&amp;$A5+18</f>
        <v>3/19</v>
      </c>
      <c r="K7" s="23" t="str">
        <f>"3"&amp;"/"&amp;$A5+19</f>
        <v>3/20</v>
      </c>
      <c r="L7" s="24" t="s">
        <v>6</v>
      </c>
      <c r="M7" s="24" t="s">
        <v>7</v>
      </c>
      <c r="N7" s="36"/>
      <c r="O7" s="27"/>
    </row>
    <row r="8" spans="1:15" s="34" customFormat="1" ht="25" customHeight="1" x14ac:dyDescent="0.7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30" t="str">
        <f>IF(SUM(B8:K8)=0," ",SUM(B8:K8))</f>
        <v xml:space="preserve"> </v>
      </c>
      <c r="M8" s="30" t="str">
        <f>IF(SUM(L6,L8)=0," ",SUM(L6,L8))</f>
        <v xml:space="preserve"> </v>
      </c>
      <c r="N8" s="32"/>
      <c r="O8" s="33"/>
    </row>
    <row r="9" spans="1:15" ht="10" customHeight="1" x14ac:dyDescent="0.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7"/>
    </row>
    <row r="10" spans="1:15" s="21" customFormat="1" ht="14.5" x14ac:dyDescent="0.35">
      <c r="A10" s="17"/>
      <c r="B10" s="37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38"/>
      <c r="N10" s="39"/>
      <c r="O10" s="20"/>
    </row>
    <row r="11" spans="1:15" x14ac:dyDescent="0.5">
      <c r="A11" s="22">
        <v>21</v>
      </c>
      <c r="B11" s="23" t="str">
        <f>"1"&amp;"/"&amp;$A11</f>
        <v>1/21</v>
      </c>
      <c r="C11" s="23" t="str">
        <f>"2"&amp;"/"&amp;$A11+1</f>
        <v>2/22</v>
      </c>
      <c r="D11" s="23" t="str">
        <f>"3"&amp;"/"&amp;$A11+2</f>
        <v>3/23</v>
      </c>
      <c r="E11" s="23" t="str">
        <f>"4"&amp;"/"&amp;$A11+3</f>
        <v>4/24</v>
      </c>
      <c r="F11" s="23" t="str">
        <f>"5"&amp;"/"&amp;$A11+4</f>
        <v>5/25</v>
      </c>
      <c r="G11" s="23" t="str">
        <f>"6"&amp;"/"&amp;$A11+5</f>
        <v>6/26</v>
      </c>
      <c r="H11" s="23" t="str">
        <f>"7"&amp;"/"&amp;$A11+6</f>
        <v>7/27</v>
      </c>
      <c r="I11" s="23" t="str">
        <f>"8"&amp;"/"&amp;$A11+7</f>
        <v>8/28</v>
      </c>
      <c r="J11" s="23" t="str">
        <f>"9"&amp;"/"&amp;$A11+8</f>
        <v>9/29</v>
      </c>
      <c r="K11" s="24" t="s">
        <v>7</v>
      </c>
      <c r="L11" s="40"/>
      <c r="M11" s="41"/>
      <c r="N11" s="41"/>
      <c r="O11" s="27"/>
    </row>
    <row r="12" spans="1:15" s="34" customFormat="1" ht="25" customHeight="1" x14ac:dyDescent="0.7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30" t="str">
        <f>IF(SUM(B12:J12)=0," ",SUM(B12:J12))</f>
        <v xml:space="preserve"> </v>
      </c>
      <c r="L12" s="42"/>
      <c r="M12" s="43"/>
      <c r="N12" s="44"/>
      <c r="O12" s="33"/>
    </row>
    <row r="13" spans="1:15" ht="10" customHeight="1" x14ac:dyDescent="0.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45"/>
      <c r="M13" s="46"/>
      <c r="N13" s="47"/>
      <c r="O13" s="27"/>
    </row>
    <row r="14" spans="1:15" s="50" customFormat="1" x14ac:dyDescent="0.5">
      <c r="A14" s="48"/>
      <c r="B14" s="37" t="s">
        <v>9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7"/>
      <c r="N14" s="47"/>
      <c r="O14" s="49"/>
    </row>
    <row r="15" spans="1:15" x14ac:dyDescent="0.5">
      <c r="A15" s="22">
        <f>A11+9</f>
        <v>30</v>
      </c>
      <c r="B15" s="23" t="str">
        <f>"1"&amp;"/"&amp;$A15</f>
        <v>1/30</v>
      </c>
      <c r="C15" s="23" t="str">
        <f>"2"&amp;"/"&amp;$A15+1</f>
        <v>2/31</v>
      </c>
      <c r="D15" s="23" t="str">
        <f>"3"&amp;"/"&amp;$A15+2</f>
        <v>3/32</v>
      </c>
      <c r="E15" s="23" t="str">
        <f>"4"&amp;"/"&amp;$A15+3</f>
        <v>4/33</v>
      </c>
      <c r="F15" s="23" t="str">
        <f>"5"&amp;"/"&amp;$A15+4</f>
        <v>5/34</v>
      </c>
      <c r="G15" s="23" t="str">
        <f>"6"&amp;"/"&amp;$A15+5</f>
        <v>6/35</v>
      </c>
      <c r="H15" s="23" t="str">
        <f>"7"&amp;"/"&amp;$A15+6</f>
        <v>7/36</v>
      </c>
      <c r="I15" s="23" t="str">
        <f>"8"&amp;"/"&amp;$A15+7</f>
        <v>8/37</v>
      </c>
      <c r="J15" s="23" t="str">
        <f>"9"&amp;"/"&amp;$A15+8</f>
        <v>9/38</v>
      </c>
      <c r="K15" s="24" t="s">
        <v>5</v>
      </c>
      <c r="L15" s="51"/>
      <c r="M15" s="49"/>
      <c r="N15" s="49"/>
      <c r="O15" s="27"/>
    </row>
    <row r="16" spans="1:15" s="34" customFormat="1" ht="25" customHeight="1" x14ac:dyDescent="0.7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30" t="str">
        <f>IF(SUM(B16:J16)=0," ",SUM(B16:J16))</f>
        <v xml:space="preserve"> </v>
      </c>
      <c r="L16" s="52"/>
      <c r="M16" s="53"/>
      <c r="N16" s="53"/>
      <c r="O16" s="33"/>
    </row>
    <row r="17" spans="1:15" x14ac:dyDescent="0.5">
      <c r="A17" s="35"/>
      <c r="B17" s="23" t="str">
        <f>"1"&amp;"/"&amp;$A15+9</f>
        <v>1/39</v>
      </c>
      <c r="C17" s="23" t="str">
        <f>"2"&amp;"/"&amp;$A15+10</f>
        <v>2/40</v>
      </c>
      <c r="D17" s="23" t="str">
        <f>"3"&amp;"/"&amp;$A15+11</f>
        <v>3/41</v>
      </c>
      <c r="E17" s="23" t="str">
        <f>"4"&amp;"/"&amp;$A15+12</f>
        <v>4/42</v>
      </c>
      <c r="F17" s="23" t="str">
        <f>"5"&amp;"/"&amp;$A15+13</f>
        <v>5/43</v>
      </c>
      <c r="G17" s="23" t="str">
        <f>"6"&amp;"/"&amp;$A15+14</f>
        <v>6/44</v>
      </c>
      <c r="H17" s="23" t="str">
        <f>"7"&amp;"/"&amp;$A15+15</f>
        <v>7/45</v>
      </c>
      <c r="I17" s="23" t="str">
        <f>"8"&amp;"/"&amp;$A15+16</f>
        <v>8/46</v>
      </c>
      <c r="J17" s="23" t="str">
        <f>"9"&amp;"/"&amp;$A15+17</f>
        <v>9/47</v>
      </c>
      <c r="K17" s="24" t="s">
        <v>6</v>
      </c>
      <c r="L17" s="24" t="s">
        <v>7</v>
      </c>
      <c r="M17" s="54"/>
      <c r="N17" s="54"/>
      <c r="O17" s="27"/>
    </row>
    <row r="18" spans="1:15" s="34" customFormat="1" ht="25" customHeight="1" x14ac:dyDescent="0.7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 t="str">
        <f>IF(SUM(B18:J18)=0," ",SUM(B18:J18))</f>
        <v xml:space="preserve"> </v>
      </c>
      <c r="L18" s="30" t="str">
        <f>IF(SUM(K16,K18)=0," ",SUM(K16,K18))</f>
        <v xml:space="preserve"> </v>
      </c>
      <c r="M18" s="55"/>
      <c r="N18" s="55"/>
      <c r="O18" s="33"/>
    </row>
    <row r="19" spans="1:15" ht="10" customHeight="1" x14ac:dyDescent="0.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54"/>
      <c r="N19" s="54"/>
      <c r="O19" s="27"/>
    </row>
    <row r="20" spans="1:15" s="50" customFormat="1" x14ac:dyDescent="0.5">
      <c r="A20" s="56"/>
      <c r="B20" s="57" t="s">
        <v>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47"/>
      <c r="N20" s="47"/>
      <c r="O20" s="49"/>
    </row>
    <row r="21" spans="1:15" x14ac:dyDescent="0.5">
      <c r="A21" s="22">
        <f>A15+18</f>
        <v>48</v>
      </c>
      <c r="B21" s="23" t="str">
        <f>"1"&amp;"/"&amp;$A21</f>
        <v>1/48</v>
      </c>
      <c r="C21" s="23" t="str">
        <f>"2"&amp;"/"&amp;$A21+1</f>
        <v>2/49</v>
      </c>
      <c r="D21" s="23" t="str">
        <f>"3"&amp;"/"&amp;$A21+2</f>
        <v>3/50</v>
      </c>
      <c r="E21" s="23" t="str">
        <f>"4"&amp;"/"&amp;$A21+3</f>
        <v>4/51</v>
      </c>
      <c r="F21" s="23" t="str">
        <f>"5"&amp;"/"&amp;$A21+4</f>
        <v>5/52</v>
      </c>
      <c r="G21" s="23" t="str">
        <f>"6"&amp;"/"&amp;$A21+5</f>
        <v>6/53</v>
      </c>
      <c r="H21" s="23" t="str">
        <f>"7"&amp;"/"&amp;$A21+6</f>
        <v>7/54</v>
      </c>
      <c r="I21" s="23" t="str">
        <f>"8"&amp;"/"&amp;$A21+7</f>
        <v>8/55</v>
      </c>
      <c r="J21" s="23" t="str">
        <f>"9"&amp;"/"&amp;$A21+8</f>
        <v>9/56</v>
      </c>
      <c r="K21" s="24" t="s">
        <v>5</v>
      </c>
      <c r="L21" s="51"/>
      <c r="M21" s="49"/>
      <c r="N21" s="49"/>
      <c r="O21" s="27"/>
    </row>
    <row r="22" spans="1:15" s="34" customFormat="1" ht="25" customHeight="1" x14ac:dyDescent="0.7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 t="str">
        <f>IF(SUM(B22:J22)=0," ",SUM(B22:J22))</f>
        <v xml:space="preserve"> </v>
      </c>
      <c r="L22" s="52"/>
      <c r="M22" s="53"/>
      <c r="N22" s="53"/>
      <c r="O22" s="33"/>
    </row>
    <row r="23" spans="1:15" x14ac:dyDescent="0.5">
      <c r="A23" s="35"/>
      <c r="B23" s="23" t="str">
        <f>"10"&amp;"/"&amp;$A21+9</f>
        <v>10/57</v>
      </c>
      <c r="C23" s="23" t="str">
        <f>"11"&amp;"/"&amp;$A21+10</f>
        <v>11/58</v>
      </c>
      <c r="D23" s="23" t="str">
        <f>"12"&amp;"/"&amp;$A21+11</f>
        <v>12/59</v>
      </c>
      <c r="E23" s="23" t="str">
        <f>"13"&amp;"/"&amp;$A21+12</f>
        <v>13/60</v>
      </c>
      <c r="F23" s="23" t="str">
        <f>"14"&amp;"/"&amp;$A21+13</f>
        <v>14/61</v>
      </c>
      <c r="G23" s="23" t="str">
        <f>"15"&amp;"/"&amp;$A21+14</f>
        <v>15/62</v>
      </c>
      <c r="H23" s="23" t="str">
        <f>"16"&amp;"/"&amp;$A21+15</f>
        <v>16/63</v>
      </c>
      <c r="I23" s="23" t="str">
        <f>"17"&amp;"/"&amp;$A21+16</f>
        <v>17/64</v>
      </c>
      <c r="J23" s="23" t="str">
        <f>"18"&amp;"/"&amp;$A21+17</f>
        <v>18/65</v>
      </c>
      <c r="K23" s="24" t="s">
        <v>6</v>
      </c>
      <c r="L23" s="24" t="s">
        <v>7</v>
      </c>
      <c r="M23" s="54"/>
      <c r="N23" s="54"/>
      <c r="O23" s="27"/>
    </row>
    <row r="24" spans="1:15" s="34" customFormat="1" ht="25" customHeight="1" x14ac:dyDescent="0.7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30" t="str">
        <f>IF(SUM(B24:J24)=0," ",SUM(B24:J24))</f>
        <v xml:space="preserve"> </v>
      </c>
      <c r="L24" s="30" t="str">
        <f>IF(SUM(K22,K24)=0," ",SUM(K22,K24))</f>
        <v xml:space="preserve"> </v>
      </c>
      <c r="M24" s="55"/>
      <c r="N24" s="55"/>
      <c r="O24" s="33"/>
    </row>
    <row r="25" spans="1:15" ht="10" customHeight="1" x14ac:dyDescent="0.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54"/>
      <c r="N25" s="54"/>
      <c r="O25" s="27"/>
    </row>
    <row r="26" spans="1:15" s="50" customFormat="1" x14ac:dyDescent="0.5">
      <c r="A26" s="56"/>
      <c r="B26" s="57" t="s">
        <v>12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49"/>
      <c r="N26" s="49"/>
      <c r="O26" s="49"/>
    </row>
    <row r="27" spans="1:15" x14ac:dyDescent="0.5">
      <c r="A27" s="22">
        <v>66</v>
      </c>
      <c r="B27" s="23" t="str">
        <f>"1"&amp;"/"&amp;$A27</f>
        <v>1/66</v>
      </c>
      <c r="C27" s="23" t="str">
        <f>"2"&amp;"/"&amp;$A27+1</f>
        <v>2/67</v>
      </c>
      <c r="D27" s="23" t="str">
        <f>"3"&amp;"/"&amp;$A27+2</f>
        <v>3/68</v>
      </c>
      <c r="E27" s="23" t="str">
        <f>"4"&amp;"/"&amp;$A27+3</f>
        <v>4/69</v>
      </c>
      <c r="F27" s="23" t="str">
        <f>"5"&amp;"/"&amp;$A27+4</f>
        <v>5/70</v>
      </c>
      <c r="G27" s="23" t="str">
        <f>"6"&amp;"/"&amp;$A27+5</f>
        <v>6/71</v>
      </c>
      <c r="H27" s="23" t="str">
        <f>"7"&amp;"/"&amp;$A27+6</f>
        <v>7/72</v>
      </c>
      <c r="I27" s="23" t="str">
        <f>"8"&amp;"/"&amp;$A27+7</f>
        <v>8/73</v>
      </c>
      <c r="J27" s="23" t="str">
        <f>"9"&amp;"/"&amp;$A27+8</f>
        <v>9/74</v>
      </c>
      <c r="K27" s="24" t="s">
        <v>5</v>
      </c>
      <c r="L27" s="51"/>
      <c r="M27" s="49"/>
      <c r="N27" s="49"/>
      <c r="O27" s="27"/>
    </row>
    <row r="28" spans="1:15" s="34" customFormat="1" ht="25" customHeight="1" x14ac:dyDescent="0.7">
      <c r="A28" s="59"/>
      <c r="B28" s="29"/>
      <c r="C28" s="29"/>
      <c r="D28" s="29"/>
      <c r="E28" s="29"/>
      <c r="F28" s="29"/>
      <c r="G28" s="29"/>
      <c r="H28" s="29"/>
      <c r="I28" s="29"/>
      <c r="J28" s="29"/>
      <c r="K28" s="30" t="str">
        <f>IF(SUM(B28:J28)=0," ",SUM(B28:J28))</f>
        <v xml:space="preserve"> </v>
      </c>
      <c r="L28" s="52"/>
      <c r="M28" s="53"/>
      <c r="N28" s="53"/>
      <c r="O28" s="33"/>
    </row>
    <row r="29" spans="1:15" x14ac:dyDescent="0.5">
      <c r="A29" s="61"/>
      <c r="B29" s="23" t="str">
        <f>"10"&amp;"/"&amp;$A27+9</f>
        <v>10/75</v>
      </c>
      <c r="C29" s="23" t="str">
        <f>"11"&amp;"/"&amp;$A27+10</f>
        <v>11/76</v>
      </c>
      <c r="D29" s="23" t="str">
        <f>"12"&amp;"/"&amp;$A27+11</f>
        <v>12/77</v>
      </c>
      <c r="E29" s="23" t="str">
        <f>"13"&amp;"/"&amp;$A27+12</f>
        <v>13/78</v>
      </c>
      <c r="F29" s="23" t="str">
        <f>"14"&amp;"/"&amp;$A27+13</f>
        <v>14/79</v>
      </c>
      <c r="G29" s="23" t="str">
        <f>"15"&amp;"/"&amp;$A27+14</f>
        <v>15/80</v>
      </c>
      <c r="H29" s="23" t="str">
        <f>"16"&amp;"/"&amp;$A27+15</f>
        <v>16/81</v>
      </c>
      <c r="I29" s="23" t="str">
        <f>"17"&amp;"/"&amp;$A27+16</f>
        <v>17/82</v>
      </c>
      <c r="J29" s="23" t="str">
        <f>"18"&amp;"/"&amp;$A27+17</f>
        <v>18/83</v>
      </c>
      <c r="K29" s="24" t="s">
        <v>6</v>
      </c>
      <c r="L29" s="24" t="s">
        <v>7</v>
      </c>
      <c r="M29" s="49"/>
      <c r="N29" s="49"/>
      <c r="O29" s="27"/>
    </row>
    <row r="30" spans="1:15" s="34" customFormat="1" ht="25" customHeight="1" x14ac:dyDescent="0.7">
      <c r="A30" s="59"/>
      <c r="B30" s="29"/>
      <c r="C30" s="29"/>
      <c r="D30" s="29"/>
      <c r="E30" s="29"/>
      <c r="F30" s="29"/>
      <c r="G30" s="29"/>
      <c r="H30" s="29"/>
      <c r="I30" s="29"/>
      <c r="J30" s="29"/>
      <c r="K30" s="30" t="str">
        <f>IF(SUM(B30:J30)=0," ",SUM(B30:J30))</f>
        <v xml:space="preserve"> </v>
      </c>
      <c r="L30" s="30" t="str">
        <f>IF(SUM(K28,K30)=0," ",SUM(K28,K30))</f>
        <v xml:space="preserve"> </v>
      </c>
      <c r="M30" s="53"/>
      <c r="N30" s="53"/>
      <c r="O30" s="33"/>
    </row>
    <row r="31" spans="1:15" x14ac:dyDescent="0.5">
      <c r="A31" s="61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49"/>
      <c r="N31" s="49"/>
      <c r="O31" s="27"/>
    </row>
    <row r="32" spans="1:15" s="50" customFormat="1" x14ac:dyDescent="0.5">
      <c r="A32" s="56"/>
      <c r="B32" s="57" t="s">
        <v>11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4"/>
      <c r="N32" s="54"/>
      <c r="O32" s="49"/>
    </row>
    <row r="33" spans="1:15" x14ac:dyDescent="0.5">
      <c r="A33" s="22">
        <v>84</v>
      </c>
      <c r="B33" s="23" t="str">
        <f>"1"&amp;"/"&amp;$A33</f>
        <v>1/84</v>
      </c>
      <c r="C33" s="23" t="str">
        <f>"2"&amp;"/"&amp;$A33+1</f>
        <v>2/85</v>
      </c>
      <c r="D33" s="23" t="str">
        <f>"3"&amp;"/"&amp;$A33+2</f>
        <v>3/86</v>
      </c>
      <c r="E33" s="23" t="str">
        <f>"4"&amp;"/"&amp;$A33+3</f>
        <v>4/87</v>
      </c>
      <c r="F33" s="23" t="str">
        <f>"5"&amp;"/"&amp;$A33+4</f>
        <v>5/88</v>
      </c>
      <c r="G33" s="23" t="str">
        <f>"6"&amp;"/"&amp;$A33+5</f>
        <v>6/89</v>
      </c>
      <c r="H33" s="23" t="str">
        <f>"7"&amp;"/"&amp;$A33+6</f>
        <v>7/90</v>
      </c>
      <c r="I33" s="23" t="str">
        <f>"8"&amp;"/"&amp;$A33+7</f>
        <v>8/91</v>
      </c>
      <c r="J33" s="23" t="str">
        <f>"9"&amp;"/"&amp;$A33+8</f>
        <v>9/92</v>
      </c>
      <c r="K33" s="24" t="s">
        <v>7</v>
      </c>
      <c r="L33" s="58"/>
      <c r="M33" s="47"/>
      <c r="N33" s="47"/>
      <c r="O33" s="27"/>
    </row>
    <row r="34" spans="1:15" s="34" customFormat="1" ht="25" customHeight="1" x14ac:dyDescent="0.7">
      <c r="A34" s="59"/>
      <c r="B34" s="29"/>
      <c r="C34" s="29"/>
      <c r="D34" s="29"/>
      <c r="E34" s="29"/>
      <c r="F34" s="29"/>
      <c r="G34" s="29"/>
      <c r="H34" s="29"/>
      <c r="I34" s="29"/>
      <c r="J34" s="29"/>
      <c r="K34" s="30" t="str">
        <f>IF(SUM(B34:J34)=0," ",SUM(B34:J34))</f>
        <v xml:space="preserve"> </v>
      </c>
      <c r="L34" s="60"/>
      <c r="M34" s="53"/>
      <c r="N34" s="53"/>
      <c r="O34" s="33"/>
    </row>
    <row r="35" spans="1:15" x14ac:dyDescent="0.5">
      <c r="A35" s="61"/>
      <c r="B35" s="23" t="str">
        <f>"10"&amp;"/"&amp;$A33+9</f>
        <v>10/93</v>
      </c>
      <c r="C35" s="23" t="str">
        <f>"11"&amp;"/"&amp;$A33+10</f>
        <v>11/94</v>
      </c>
      <c r="D35" s="23" t="str">
        <f>"12"&amp;"/"&amp;$A33+11</f>
        <v>12/95</v>
      </c>
      <c r="E35" s="23" t="str">
        <f>"13"&amp;"/"&amp;$A33+12</f>
        <v>13/96</v>
      </c>
      <c r="F35" s="23" t="str">
        <f>"14"&amp;"/"&amp;$A33+13</f>
        <v>14/97</v>
      </c>
      <c r="G35" s="23" t="str">
        <f>"15"&amp;"/"&amp;$A33+14</f>
        <v>15/98</v>
      </c>
      <c r="H35" s="23" t="str">
        <f>"16"&amp;"/"&amp;$A33+15</f>
        <v>16/99</v>
      </c>
      <c r="I35" s="23" t="str">
        <f>"17"&amp;"/"&amp;$A33+16</f>
        <v>17/100</v>
      </c>
      <c r="J35" s="23" t="str">
        <f>"18"&amp;"/"&amp;$A33+17</f>
        <v>18/101</v>
      </c>
      <c r="K35" s="24" t="s">
        <v>6</v>
      </c>
      <c r="L35" s="24" t="s">
        <v>7</v>
      </c>
      <c r="M35" s="49"/>
      <c r="N35" s="49"/>
      <c r="O35" s="27"/>
    </row>
    <row r="36" spans="1:15" s="34" customFormat="1" ht="25" customHeight="1" x14ac:dyDescent="0.7">
      <c r="A36" s="59"/>
      <c r="B36" s="29"/>
      <c r="C36" s="29"/>
      <c r="D36" s="29"/>
      <c r="E36" s="29"/>
      <c r="F36" s="29"/>
      <c r="G36" s="29"/>
      <c r="H36" s="29"/>
      <c r="I36" s="29"/>
      <c r="J36" s="29"/>
      <c r="K36" s="30" t="str">
        <f>IF(SUM(B36:J36)=0," ",SUM(B36:J36))</f>
        <v xml:space="preserve"> </v>
      </c>
      <c r="L36" s="30" t="str">
        <f>IF(SUM(K34,K36)=0," ",SUM(K34,K36))</f>
        <v xml:space="preserve"> </v>
      </c>
      <c r="M36" s="53"/>
      <c r="N36" s="53"/>
      <c r="O36" s="33"/>
    </row>
    <row r="37" spans="1:15" ht="10" customHeight="1" x14ac:dyDescent="0.5">
      <c r="A37" s="61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62"/>
      <c r="M37" s="49"/>
      <c r="N37" s="49"/>
      <c r="O37" s="27"/>
    </row>
    <row r="38" spans="1:15" x14ac:dyDescent="0.5">
      <c r="A38" s="61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49"/>
      <c r="N38" s="49"/>
      <c r="O38" s="27"/>
    </row>
  </sheetData>
  <conditionalFormatting sqref="B4:O4 A5:O30 A32:O34 A37:O37">
    <cfRule type="cellIs" dxfId="2" priority="4" operator="equal">
      <formula>2</formula>
    </cfRule>
  </conditionalFormatting>
  <conditionalFormatting sqref="A4">
    <cfRule type="cellIs" dxfId="1" priority="3" operator="equal">
      <formula>2</formula>
    </cfRule>
  </conditionalFormatting>
  <conditionalFormatting sqref="A35:O36">
    <cfRule type="cellIs" dxfId="0" priority="1" operator="equal">
      <formula>2</formula>
    </cfRule>
  </conditionalFormatting>
  <hyperlinks>
    <hyperlink ref="B4:L4" r:id="rId1" display="Red Oak Burnsville 2 x 10" xr:uid="{F3EE553E-C4E9-4295-BC31-511E7DFC5F2B}"/>
    <hyperlink ref="B10" r:id="rId2" xr:uid="{0F93EA11-7250-4650-AFF9-0A1603A441B0}"/>
    <hyperlink ref="B14" r:id="rId3" xr:uid="{8396A55A-B457-4CB9-98A4-E6A977513767}"/>
    <hyperlink ref="B20" r:id="rId4" xr:uid="{F4DF3F51-88CF-4699-957C-B2A626F3F52C}"/>
    <hyperlink ref="B32" r:id="rId5" xr:uid="{8056D496-C0ED-49A5-BC40-6D2F04ED06AD}"/>
    <hyperlink ref="B26" r:id="rId6" display="Highland Park Saint Paul" xr:uid="{0EBEE2FA-4F88-4B14-8F09-44177DF38FBE}"/>
  </hyperlinks>
  <pageMargins left="0.5" right="0.25" top="0.75" bottom="0.25" header="0.05" footer="0.05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dnd100blkCard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Gotz</dc:creator>
  <cp:lastModifiedBy>Greg Gotz</cp:lastModifiedBy>
  <dcterms:created xsi:type="dcterms:W3CDTF">2020-09-10T19:22:58Z</dcterms:created>
  <dcterms:modified xsi:type="dcterms:W3CDTF">2020-09-22T17:22:25Z</dcterms:modified>
</cp:coreProperties>
</file>